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96" windowWidth="28836" windowHeight="6456" tabRatio="832" activeTab="13"/>
  </bookViews>
  <sheets>
    <sheet name="Rekap" sheetId="1" r:id="rId1"/>
    <sheet name="Navodila" sheetId="2" r:id="rId2"/>
    <sheet name="VP DEV" sheetId="3" r:id="rId3"/>
    <sheet name="VP GT" sheetId="4" r:id="rId4"/>
    <sheet name="PLOČ DEV" sheetId="5" r:id="rId5"/>
    <sheet name="PLOČ GT" sheetId="6" r:id="rId6"/>
    <sheet name="PR P8" sheetId="7" r:id="rId7"/>
    <sheet name="PR P6" sheetId="8" r:id="rId8"/>
    <sheet name="LO" sheetId="9" r:id="rId9"/>
    <sheet name="Reg" sheetId="10" r:id="rId10"/>
    <sheet name="KA" sheetId="11" r:id="rId11"/>
    <sheet name="PHA" sheetId="12" r:id="rId12"/>
    <sheet name="PHP" sheetId="13" r:id="rId13"/>
    <sheet name="Fek" sheetId="14" r:id="rId14"/>
    <sheet name="Vod" sheetId="15" r:id="rId15"/>
    <sheet name="Elektr" sheetId="16" r:id="rId16"/>
    <sheet name="TK" sheetId="17" r:id="rId17"/>
    <sheet name="CR" sheetId="18" r:id="rId18"/>
    <sheet name="Sem" sheetId="19" r:id="rId19"/>
  </sheets>
  <definedNames>
    <definedName name="_xlnm._FilterDatabase" localSheetId="3" hidden="1">'VP GT'!$B$1:$U$1</definedName>
    <definedName name="_xlnm.Print_Area" localSheetId="1">'Navodila'!$A$1:$C$157</definedName>
  </definedNames>
  <calcPr fullCalcOnLoad="1"/>
</workbook>
</file>

<file path=xl/sharedStrings.xml><?xml version="1.0" encoding="utf-8"?>
<sst xmlns="http://schemas.openxmlformats.org/spreadsheetml/2006/main" count="9860" uniqueCount="2664">
  <si>
    <t>Postavka</t>
  </si>
  <si>
    <t>Nivo 1</t>
  </si>
  <si>
    <t>Nivo 2</t>
  </si>
  <si>
    <t>Nivo 3</t>
  </si>
  <si>
    <t>Nivo 4</t>
  </si>
  <si>
    <t>Nivo 5</t>
  </si>
  <si>
    <t>Nivo 6</t>
  </si>
  <si>
    <t>Nivo 7</t>
  </si>
  <si>
    <t>Količina</t>
  </si>
  <si>
    <t>Opis postavke</t>
  </si>
  <si>
    <t>Angleški opis postavke</t>
  </si>
  <si>
    <t>Opomba postavke</t>
  </si>
  <si>
    <t>Angleška opomba postavke</t>
  </si>
  <si>
    <t>Normativ</t>
  </si>
  <si>
    <t xml:space="preserve">Enota </t>
  </si>
  <si>
    <t>Cena za enoto</t>
  </si>
  <si>
    <t>Nivo-ang.opis</t>
  </si>
  <si>
    <t>Enota-ang.opis</t>
  </si>
  <si>
    <t>1 PREDDELA</t>
  </si>
  <si>
    <t>0001</t>
  </si>
  <si>
    <t>S 1 1 321</t>
  </si>
  <si>
    <t>KOS</t>
  </si>
  <si>
    <t>PCS</t>
  </si>
  <si>
    <t>Določitev in preverjanje položajev, višin in smeri pri gradnji objekta s površino do 200 m2</t>
  </si>
  <si>
    <t>0002</t>
  </si>
  <si>
    <t>S 1 1 312</t>
  </si>
  <si>
    <t>Postavitev in zavarovanje profilov za zakoličbo objekta s površino nad 51 do 100 m2</t>
  </si>
  <si>
    <t>0003</t>
  </si>
  <si>
    <t>0004</t>
  </si>
  <si>
    <t>0005</t>
  </si>
  <si>
    <t>URA</t>
  </si>
  <si>
    <t>h</t>
  </si>
  <si>
    <t>2 ZEMELJSKA DELA IN TEMELJENJE</t>
  </si>
  <si>
    <t>S 2 1 112</t>
  </si>
  <si>
    <t>M3</t>
  </si>
  <si>
    <t>Površinski izkop plodne zemljine - 1. kategorije - strojno z odrivom do 50 m</t>
  </si>
  <si>
    <t>S 2 1 434</t>
  </si>
  <si>
    <t>Izkop vezljive zemljine/zrnate kamnine - 3. kategorije za gradbene jame za objekte, globine 2,1do 4,0 m - strojno, planiranje dna ročno</t>
  </si>
  <si>
    <t>S 2 2 113</t>
  </si>
  <si>
    <t>M2</t>
  </si>
  <si>
    <t>Ureditev planuma temeljnih tal zrnate kamnine - 3. kategorije</t>
  </si>
  <si>
    <t>S 2 4 219</t>
  </si>
  <si>
    <t>Zasip z zrnato kamnino - 3. kategorije z dobavo iz gramoznice</t>
  </si>
  <si>
    <t>S 2 4 326</t>
  </si>
  <si>
    <t>Izdelava klina iz zrnate kamnine - 3. kategorije z dobavo iz gramoznice</t>
  </si>
  <si>
    <t>3 GRADBENA IN OBRTNIŠKA DELA</t>
  </si>
  <si>
    <t>3.1 Tesarska dela</t>
  </si>
  <si>
    <t>S 5 1 131</t>
  </si>
  <si>
    <t>Izdelava nosilnega podpornega odra za prekladno konstrukcijo premostitvenega objekta, visokega do 4 m</t>
  </si>
  <si>
    <t>S 5 1 332</t>
  </si>
  <si>
    <t>Izdelava dvostranskega vezanega opaža za raven zid, visok 2,1 do 4 m</t>
  </si>
  <si>
    <t>S 5 1 631</t>
  </si>
  <si>
    <t>Izdelava podprtega opaža za bočne stranice ravnih plošč</t>
  </si>
  <si>
    <t>S 5 1 621</t>
  </si>
  <si>
    <t>Izdelava opaža za ravno ploščo ( samo opaž brez podpor )</t>
  </si>
  <si>
    <t>S 5 1 712</t>
  </si>
  <si>
    <t>Izdelava obešenega opaža robnega venca na premostitvenem, opornem in podpornem objektu</t>
  </si>
  <si>
    <t>3.2 Dela s cementnim betonom</t>
  </si>
  <si>
    <t>S 5 3 151</t>
  </si>
  <si>
    <t>Dobava in vgraditev podložnega cementnega betona C12/15 v prerez do 0,15 m3/m2</t>
  </si>
  <si>
    <t>S 5 3 162</t>
  </si>
  <si>
    <t>Dobava in vgraditev polnilnega cementnega betona C12/15 v prerez nad 0,50 m3/m2</t>
  </si>
  <si>
    <t>0006</t>
  </si>
  <si>
    <t>0007</t>
  </si>
  <si>
    <t>S 5 3 338</t>
  </si>
  <si>
    <t>0008</t>
  </si>
  <si>
    <t>S 5 3 635</t>
  </si>
  <si>
    <t>Doplačilo za zagotovitev kvalitete cementnega betona C 30/37 za stopnjo izpostavljenosti XF4</t>
  </si>
  <si>
    <t>0009</t>
  </si>
  <si>
    <t>S 5 3 171</t>
  </si>
  <si>
    <t>Dobava in vgraditev zaščitnega / izravnalnega / nagibnega cementnega betona C12/15 v prerez do 0,15 m3/m2</t>
  </si>
  <si>
    <t>3.3 Dela z jeklom za ojačitev</t>
  </si>
  <si>
    <t>KG</t>
  </si>
  <si>
    <t>3.4 Ključavničarska dela</t>
  </si>
  <si>
    <t>S 5 8 821</t>
  </si>
  <si>
    <t>Dobava in vgraditev merilnih čepov, vključno navezavo na veljavno nivelmansko mrežo</t>
  </si>
  <si>
    <t>S 5 8 911</t>
  </si>
  <si>
    <t>Dobava in vgraditev kovinske plošče z vpisanim nazivom izvajalca in letom izgradnje objekta</t>
  </si>
  <si>
    <t>S 5 9 423</t>
  </si>
  <si>
    <t>Izdelava sprijemne plasti - osnovnega premaza ali zalivnega premaza z reakcijsko smolo v eni plasti in količini do 0,41 do 0,5 kg/m2</t>
  </si>
  <si>
    <t>S 5 9 443</t>
  </si>
  <si>
    <t>Posip sprijemne plasti - osnovnega premaza s posušenim kremenčevim peskom zrnavosti 0,5/1 mm, količina 1,6 do 2,0 kg/m2</t>
  </si>
  <si>
    <t>S 5 9 654</t>
  </si>
  <si>
    <t>Izdelava hidroizolacije z bitumenskimi trakovi, debelimi 4,5 ali 5 mm, sprijemna plast iz bitumenske lepilne zmesi</t>
  </si>
  <si>
    <t>5 KORITO POTOKA</t>
  </si>
  <si>
    <t>S 5 4 123</t>
  </si>
  <si>
    <t>Oblaganje z lomljencem iz karbonatnih kamnin, vezanim s cementno malto, v debelini 16 do 20 cm</t>
  </si>
  <si>
    <t>S 4 1 142</t>
  </si>
  <si>
    <t>Tlakovanje jarka z lomljencem, debelina 20 cm, stiki zapolnjeni s cementno malto, na podložni plasti cementnega betona, debeli 15 cm</t>
  </si>
  <si>
    <t>6 TUJE STORITVE</t>
  </si>
  <si>
    <t>S 7 9 311</t>
  </si>
  <si>
    <t>Projektantski nadzor. Vrednost postavke je že fiksno določena v PIS-u in jo ponudnik ne more/ne sme spreminjati. Obračun projektantskega nadzora se bo izvedel po dokazljivih dejanskih stroških na podlagi računa izvajalca projektantskega nadzora.</t>
  </si>
  <si>
    <t>S 7 9 351</t>
  </si>
  <si>
    <t>Geotehnični nadzor .................</t>
  </si>
  <si>
    <t>S 7 9 514</t>
  </si>
  <si>
    <t>Izdelava projektne dokumentacije za projekt izvedenih del</t>
  </si>
  <si>
    <t>S 7 9 515</t>
  </si>
  <si>
    <t>Izdelava projektne dokumentacije za vzdrževanje in obratovanje</t>
  </si>
  <si>
    <t>Vrednost</t>
  </si>
  <si>
    <t>1 PREDDELA SKUPAJ</t>
  </si>
  <si>
    <t>2 ZEMELJSKA DELA IN TEMELJENJE SKUPAJ</t>
  </si>
  <si>
    <t>3.1 Tesarska dela skupaj</t>
  </si>
  <si>
    <t>3.2 Dela s cementnim betonom skupaj</t>
  </si>
  <si>
    <t>3.3 Dela z jeklom za ojačitev skupaj</t>
  </si>
  <si>
    <t>3.4 Ključavničarska dela skupaj</t>
  </si>
  <si>
    <t>3 GRADBENA IN OBRTNIŠKA DELA SKUPAJ</t>
  </si>
  <si>
    <t>4 HIDROIZOLACIJA SKUPAJ</t>
  </si>
  <si>
    <t>5 KORITO POTOKA SKUPAJ</t>
  </si>
  <si>
    <t>6 TUJE STORITVE SKUPAJ</t>
  </si>
  <si>
    <t>4 HIDROIZOLACIJA</t>
  </si>
  <si>
    <t>S 5 8 212</t>
  </si>
  <si>
    <t>Dobava in vgraditev ograje za pešce iz jeklenih cevnih profilov s horizontalnimi polnili, visoke 110 cm</t>
  </si>
  <si>
    <t>M1</t>
  </si>
  <si>
    <t>3.1. OBJEKTI ZA ZAŠČITO VODA</t>
  </si>
  <si>
    <t>3.1.1. LO4  VODICE</t>
  </si>
  <si>
    <t>1.1 GEODETSKA DELA</t>
  </si>
  <si>
    <t>S 1 1 111</t>
  </si>
  <si>
    <t>Obnovitev in zavarovanje zakoličbe trase</t>
  </si>
  <si>
    <t>KM</t>
  </si>
  <si>
    <t>km</t>
  </si>
  <si>
    <t>Renewal, protection of staked out alignment</t>
  </si>
  <si>
    <t>S 1 1 121</t>
  </si>
  <si>
    <t>Postavitev in zavarovanje prečnih profilov</t>
  </si>
  <si>
    <t>Placing, protection of cross sections</t>
  </si>
  <si>
    <t>1.1 GEODETSKA DELA SKUPAJ</t>
  </si>
  <si>
    <t>2.1 IZKOPI</t>
  </si>
  <si>
    <t>S 2 1 362</t>
  </si>
  <si>
    <t xml:space="preserve">Izkopi za temelje, kanalske rove, prepuste, jaške in drenaže širine 1,0 m do 2,0 m in globine 1,0 do 2,0 m v lahki zemljini. Izkop za KLO in izpust DN150.
</t>
  </si>
  <si>
    <t>Excavation 1.0-2.0 m wide and 1.0-2.0 m deep in light soil</t>
  </si>
  <si>
    <t xml:space="preserve">
</t>
  </si>
  <si>
    <t>S 2 1 311</t>
  </si>
  <si>
    <t>Izkopi za temelje, kanalske rove, prepuste, jaške in drenaže širine do 1,0 m in globine do 1,0 m v slabo nosilni zemljini. Izkop za dotočno kanalizacijo.</t>
  </si>
  <si>
    <t>Excavation 1 m soil low bearing capacity</t>
  </si>
  <si>
    <t>S 2 1 372</t>
  </si>
  <si>
    <t>Izkopi za temelje, kanalske rove, prepuste, jaške in drenaže širine 1,0 m do 2,0 m in globine 2,0 do 4,0 m v lahki zemljini. Izkop za sifon.</t>
  </si>
  <si>
    <t>Excavation 1.0-2.0 m wide and 2.0-4.0 m deep in light soil</t>
  </si>
  <si>
    <t>S 2 1 432</t>
  </si>
  <si>
    <t>Izkopi za gradbene jame za objekte globine 2,0 do 4,0 m v lahki zemljini</t>
  </si>
  <si>
    <t>Excavation for building pits 2.0-4.0 m deep in light soil</t>
  </si>
  <si>
    <t>S 2 1 612</t>
  </si>
  <si>
    <t>Izkopi za odvodne jarke in koritnice v lahki zemljini</t>
  </si>
  <si>
    <t>Excavation for drainage ditches, flumes in light soil</t>
  </si>
  <si>
    <t>S 2 2 111</t>
  </si>
  <si>
    <t>Planum naravnih temeljnih tal v lahki zemljini</t>
  </si>
  <si>
    <t>Subgrade of the original subsoil in light soil</t>
  </si>
  <si>
    <t>2.1 IZKOPI SKUPAJ</t>
  </si>
  <si>
    <t>2.2 NASIPI, ZASIPI, KLINI, POSTELJICA IN GLINASTI NABOJ</t>
  </si>
  <si>
    <t>S 2 4 222A</t>
  </si>
  <si>
    <t>Zasipi kablov in cevi s peskom (0-4 mm)</t>
  </si>
  <si>
    <t>Backfilling of cables and tubes with sand 0-4 mm</t>
  </si>
  <si>
    <t>S 3 1 111</t>
  </si>
  <si>
    <t>Izdelava nevezane nosilne plasti gramoza v debelini do 20 cm. Pod kamnito zložbo v betonu.</t>
  </si>
  <si>
    <t>S 2 4 111</t>
  </si>
  <si>
    <t>Vgrajevanje nasipov iz naravno pridobljene lahke zemljine. Posteljica za geomembrano iz peska 0-4mm</t>
  </si>
  <si>
    <t>Construction of embankments of naturally-acquired light soil</t>
  </si>
  <si>
    <t>S 2 4 111a</t>
  </si>
  <si>
    <t>Vgrajevanje nasipov iz naravno pridobljene lahke zemljine - z dobavo. -zaglinjen grušč</t>
  </si>
  <si>
    <t>Construction of embankments of naturally-acquired light soil - with delivery</t>
  </si>
  <si>
    <t>S 2 4 2111c</t>
  </si>
  <si>
    <t>Zasipanje kanala z naravno pridobljeno lahko zemljino - plast &lt; 20 cm - strojno. Zasip sifona.</t>
  </si>
  <si>
    <t>Backfilling of canal with naturally-acquired light soil - layer &lt; 20 cm - with machines</t>
  </si>
  <si>
    <t>S 2 4 2111e</t>
  </si>
  <si>
    <t>Zasipanje kanala z naravno pridobljeno lahko zemljino - plast &gt; 20 cm - strojno. Zasip dotočne kanalizacije.</t>
  </si>
  <si>
    <t>Backfilling of canal with naturally-acquired light soil - layer &gt; 20 cm - with machines</t>
  </si>
  <si>
    <t>S 2 4 2121c</t>
  </si>
  <si>
    <t>Zasipanje kanala z naravno pridobljeno težko zemljino - plast &lt; 20 cm - strojno. Zasip KLO in izpusta DN150.</t>
  </si>
  <si>
    <t>Backfilling of canal with naturally-acquired heavy soil - layer &lt; 20 cm - with machines</t>
  </si>
  <si>
    <t>S 3 2 112</t>
  </si>
  <si>
    <t>Izdelava nevezane (mehanično stabilizirane) obrabne plasti iz zmesi zrn drobljenca v debelini 16 do 20 cm. Za dovozno pot</t>
  </si>
  <si>
    <t>Wearing course (mechanically stabilised) of defence layer from grained well graded crushed stone, thickness 16 to 20 cm</t>
  </si>
  <si>
    <t>2.2 NASIPI, ZASIPI, KLINI, POSTELJICA IN GLINASTI NABOJ SKUPAJ</t>
  </si>
  <si>
    <t>2.3 BREŽINE IN ZELENICE</t>
  </si>
  <si>
    <t>S 2 5 121</t>
  </si>
  <si>
    <t>Humuziranje brežin z valjanjem</t>
  </si>
  <si>
    <t>Soiling of slopes with rolling</t>
  </si>
  <si>
    <t>S 2 5 122</t>
  </si>
  <si>
    <t>Humuziranje zelenic z valjanjem</t>
  </si>
  <si>
    <t>Soiling of green areas with rolling</t>
  </si>
  <si>
    <t>2.3 BREŽINE IN ZELENICE SKUPAJ</t>
  </si>
  <si>
    <t>2.4 ARMIRANJE ZEMLJIN</t>
  </si>
  <si>
    <t>N 2 1 001</t>
  </si>
  <si>
    <t>Vodotesna zaščita dna in brežin bazena z geomembrano.</t>
  </si>
  <si>
    <t>N 2 1 003</t>
  </si>
  <si>
    <t>Vgradnja netkanega geotekstila 800g/m2, za zavarovanje geomembrane.</t>
  </si>
  <si>
    <t>2.4 ARMIRANJE ZEMLJIN SKUPAJ</t>
  </si>
  <si>
    <t>3 ODVODNJAVANJE</t>
  </si>
  <si>
    <t>3.1 POVRŠINSKO ODVODNJAVANJE</t>
  </si>
  <si>
    <t>N 3 1 511</t>
  </si>
  <si>
    <t>Suha kamnita zložba preliva z lomljencem 20-30cm.</t>
  </si>
  <si>
    <t>N 3 1 512</t>
  </si>
  <si>
    <t>Tlakovanje bazena z lomljencem 20-30cm, na podložno plast iz betona d=10cm, C12/15.</t>
  </si>
  <si>
    <t>N 3 1 513</t>
  </si>
  <si>
    <t>Tlakovanje jarka z lomljencem 20-30cm, na podložno plast iz betona d=10cm, C12/15.</t>
  </si>
  <si>
    <t>3.1 POVRŠINSKO ODVODNJAVANJE SKUPAJ</t>
  </si>
  <si>
    <t>3.2 GLOBINSKO ODVODNJAVANJE - KANALIZACIJA</t>
  </si>
  <si>
    <t>S 4 3 121</t>
  </si>
  <si>
    <t>Izdelava kanalizacije iz cevi iz plastičnih mas, vgrajenih na podložno plast iz zmesi kamnitih zrn, premera 15 cm</t>
  </si>
  <si>
    <t>Sewage of plastic pipes, walled-in on underlaid course from rocky grain mixture, D 15 cm</t>
  </si>
  <si>
    <t>S 4 3 329</t>
  </si>
  <si>
    <t>Izdelava kanalizacije iz cevi iz cementnega betona, vgrajenih na podložno plast iz zmesi kamnitih zrn, premera 100 cm</t>
  </si>
  <si>
    <t>Sewage of pipes from cement concrete, walled-in on underlaid course from rocky grain mixture, D 100 cm</t>
  </si>
  <si>
    <t>S 4 3 336</t>
  </si>
  <si>
    <t>Izdelava kanalizacije iz cevi iz cementnega betona, vključno s podložno plastjo iz cementnega betona, premera 50 cm, v globini do 1,0 m</t>
  </si>
  <si>
    <t>3.2 GLOBINSKO ODVODNJAVANJE - KANALIZACIJA SKUPAJ</t>
  </si>
  <si>
    <t>3.3 JAŠKI</t>
  </si>
  <si>
    <t>S 4 4 184</t>
  </si>
  <si>
    <t>Izdelava jaška iz cementnega betona, krožnega prereza, premera 120 cm, globine 2,0 do 2,5 m</t>
  </si>
  <si>
    <t>Shaft of cement concrete, circular cross section (CS 120 cm), depth 2.0-2.5 m</t>
  </si>
  <si>
    <t>S 4 4 172</t>
  </si>
  <si>
    <t>Izdelava jaška iz cementnega betona, krožnega prereza s premerom 100 cm, globokega 1,0 do 1,5 m</t>
  </si>
  <si>
    <t>S 4 4 185</t>
  </si>
  <si>
    <t>Izdelava jaška iz cementnega betona, krožnega prereza, premera 120 cm, globine nad 2,5 m. Globine 3.8m</t>
  </si>
  <si>
    <t>Shaft of cement concrete, circular cross section (CS 120 cm), depth over 2.5 m</t>
  </si>
  <si>
    <t>N 3 2 83</t>
  </si>
  <si>
    <t>Dobava in montaža prefabriciranega separatorja ogljikovodikov pretoka 5l/s, na betonsko posteljico C12/15, d=15cm, komplet z nastavkom za pokrov.</t>
  </si>
  <si>
    <t>S 4 4 642</t>
  </si>
  <si>
    <t>Izdelava pokrova iz litega železa za 25 Mp - tip A, premera 600 mm</t>
  </si>
  <si>
    <t>Lid of cast iron for 25 Mp - type A D 600 mm</t>
  </si>
  <si>
    <t>S 4 4 3131</t>
  </si>
  <si>
    <t>Izdelava pokrova iz ojačanega cementnega betona premera 60 cm</t>
  </si>
  <si>
    <t>Lid reinforced cement concrete D 60 cm</t>
  </si>
  <si>
    <t>3.3 JAŠKI SKUPAJ</t>
  </si>
  <si>
    <t>3.4 PREPUSTI</t>
  </si>
  <si>
    <t>N 3 3 012</t>
  </si>
  <si>
    <t>Vgradnja litoželeznega podzemnega zasuna DN150, z vgradno armaturo, na PVC iztočni cevi iz separatorja.</t>
  </si>
  <si>
    <t>N 3 3 41</t>
  </si>
  <si>
    <t>Izdelava tipske betonske iztočne glave DN150, komplet z vsemi pomožnimi deli.</t>
  </si>
  <si>
    <t>N 3 3 142</t>
  </si>
  <si>
    <t>Izdelava žabjega pokrova na iztočni glavi DN150, iz nerjaveče inox pločevine, dim. 30x55cm, z vrtljivim spojem, privijačen na iztočno glavo s 4 vijaki M10-50mm.</t>
  </si>
  <si>
    <t>N 3 3 002</t>
  </si>
  <si>
    <t>Izdelava pohodne mreže iz iz pocinkanega železa na jašku  krožnega prereza 120cm.</t>
  </si>
  <si>
    <t>3.4 PREPUSTI SKUPAJ</t>
  </si>
  <si>
    <t>3 ODVODNJAVANJE SKUPAJ</t>
  </si>
  <si>
    <t>4 OPREMA</t>
  </si>
  <si>
    <t>S 6 4 242A</t>
  </si>
  <si>
    <t>Mreža za zaščitno ograjo s temeljem, stebričem in nadvišanjem zaščitne ograje</t>
  </si>
  <si>
    <t>Guard rail with foundation, post and extended height of the fence</t>
  </si>
  <si>
    <t>S 6 4 284A</t>
  </si>
  <si>
    <t>Dobava in vgraditev dvokrilnih vrat h=1,8 m, š=3,5 m, iz aluminijastih profilov</t>
  </si>
  <si>
    <t>Supply and assembly of double-wing door 1.8 m high, 3.5 m wide, made of aluminium profiles</t>
  </si>
  <si>
    <t>4 OPREMA SKUPAJ</t>
  </si>
  <si>
    <t>5 TUJE STORITVE</t>
  </si>
  <si>
    <t>N 4 1 1</t>
  </si>
  <si>
    <t>S 7 8 111</t>
  </si>
  <si>
    <t>Projektantski nadzor</t>
  </si>
  <si>
    <t>Designer supervision</t>
  </si>
  <si>
    <t>5 TUJE STORITVE SKUPAJ</t>
  </si>
  <si>
    <t>3.1.1. LO4  VODICE SKUPAJ</t>
  </si>
  <si>
    <t>3.1.2. LO5  VODICE</t>
  </si>
  <si>
    <t>N 1 1 101</t>
  </si>
  <si>
    <t>Zakoličba obstoječih komunalnih naprav (križanja in približevanja) in označitev.</t>
  </si>
  <si>
    <t>Izkopi za temelje, kanalske rove, prepuste, jaške in drenaže širine 1,0 m do 2,0 m in globine 1,0 do 2,0 m v lahki zemljini. Izkop za KLO in izpust DN150.</t>
  </si>
  <si>
    <t xml:space="preserve">
</t>
  </si>
  <si>
    <t>Izkop slabo nosilne zemljine - 2. kategorije za temelje, kanalske rove, prepuste, jaške in drenaže, širine do 1,0 m in globine do 1,0 m - ročno, planiranje dna ročno</t>
  </si>
  <si>
    <t>Vgrajevanje nasipov iz naravno pridobljene lahke zemljine - z dobavo -zaglinjen grušč</t>
  </si>
  <si>
    <t>S 4 3 338</t>
  </si>
  <si>
    <t>Izdelava kanalizacije iz cevi iz cementnega betona, vgrajenih na podložno plast iz cementnega betona, premera 80 cm</t>
  </si>
  <si>
    <t>Sewage of pipes from cement concrete, walled-in on underlaid course from cement concrete, D 80 cm</t>
  </si>
  <si>
    <t>S 4 4 175</t>
  </si>
  <si>
    <t>Izdelava jaška iz cementnega betona, krožnega prereza, premera 100 cm, globine nad 2,5 m. Globine 3.5m</t>
  </si>
  <si>
    <t>Shaft of cement concrete, circular cross section (CS 100 cm), depth over 2.5 m</t>
  </si>
  <si>
    <t>3.1.2. LO5  VODICE SKUPAJ</t>
  </si>
  <si>
    <t>3.1.3. LO6  VODICE</t>
  </si>
  <si>
    <t>Vgrajevanje nasipov iz naravno pridobljene lahke zemljine - z dobavo-zaglinjen grušč</t>
  </si>
  <si>
    <t>Izdelava nevezane (mehanično stabilizirane) obrabne plasti iz zmesi zrn drobljenca v debelini 16 do 20 cm - za dovozno pot</t>
  </si>
  <si>
    <t>S 4 3 335</t>
  </si>
  <si>
    <t>Izdelava kanalizacije iz cevi iz cementnega betona, vključno s podložno plastjo iz cementnega betona, premera 40 cm, v globini do 1,0 m</t>
  </si>
  <si>
    <t>Izdelava jaška iz cementnega betona, krožnega prereza, premera 120 cm, globine nad 2,5 m - globine 4.1m</t>
  </si>
  <si>
    <t>N 3 2 84</t>
  </si>
  <si>
    <t>Dobava in montaža prefabriciranega separatorja ogljikovodikov pretoka 10l/s, na betonsko posteljico C12/15, d=15cm, komplet z nastavkom za pokrov.</t>
  </si>
  <si>
    <t>3.1.3. LO6  VODICE SKUPAJ</t>
  </si>
  <si>
    <t>3.1.4. LO6 - PONIKOVALNIK VODICE</t>
  </si>
  <si>
    <t>S 2 1 422</t>
  </si>
  <si>
    <t>Izkopi za gradbene jame za objekte globine 1,0 do 2,0 m v lahki zemljini</t>
  </si>
  <si>
    <t>Excavation for building pits 1.0-2.0 m deep in light soil</t>
  </si>
  <si>
    <t>3.2 JAŠKI</t>
  </si>
  <si>
    <t>N 3 3 143</t>
  </si>
  <si>
    <t>Izdelava ponikovalnega jaška iz perforirane betonske cevi DN1000, z vertikalnim vrtanjem v zaščitni cevi, globine 10m, komplet z vsemi pripravljalnimi in pomožnimi deli.</t>
  </si>
  <si>
    <t>3.2 JAŠKI SKUPAJ</t>
  </si>
  <si>
    <t>3.3 PREPUSTI</t>
  </si>
  <si>
    <t>N 3 3 003</t>
  </si>
  <si>
    <t>Izdelava pohodne mreže iz iz pocinkanega železa na jašku  krožnega prereza 100cm.</t>
  </si>
  <si>
    <t>4 TUJE STORITVE</t>
  </si>
  <si>
    <t>3.1.4. LO6 - PONIKOVALNIK VODICE SKUPAJ</t>
  </si>
  <si>
    <t>3.1. OBJEKTI ZA ZAŠČITO VODA SKUPAJ</t>
  </si>
  <si>
    <t>3.2. REGULACIJE VODOTOKOV</t>
  </si>
  <si>
    <t>3.2.1. REGULACIJA VZHODNEGA POTOKA</t>
  </si>
  <si>
    <t>2.1 IZKOP</t>
  </si>
  <si>
    <t>S 2 1 713</t>
  </si>
  <si>
    <t>Izkopi za tlake in obloge v težki zemljini</t>
  </si>
  <si>
    <t>Excavation for pavings and revetment in heavy soil</t>
  </si>
  <si>
    <t>S 2 1 363</t>
  </si>
  <si>
    <t>Izkopi za temelje, kanalske rove, prepuste, jaške in drenaže širine 1,0 m do 2,0 m in globine 1,0 do 2,0 m v težki zemljini</t>
  </si>
  <si>
    <t>Excavation 1.0-2.0 m wide and 1.0-2.0 m deep in heavy soil</t>
  </si>
  <si>
    <t>2.1 IZKOP SKUPAJ</t>
  </si>
  <si>
    <t>2.2 BREŽINE IN ZELENICE</t>
  </si>
  <si>
    <t>2.2 BREŽINE IN ZELENICE SKUPAJ</t>
  </si>
  <si>
    <t>2.3 ZASIP</t>
  </si>
  <si>
    <t>S 2 4 212</t>
  </si>
  <si>
    <t>Zasipanje z naravno pridobljeno težko zemljino</t>
  </si>
  <si>
    <t>Backfilling with naturally-acquired heavy soil</t>
  </si>
  <si>
    <t>N 2 1 603</t>
  </si>
  <si>
    <t>Izdelava podložne plasti iz gramoznega materiala debeline 15cm.</t>
  </si>
  <si>
    <t>N 2 3 127</t>
  </si>
  <si>
    <t>Nakladanje in odvoz odvečnega izkopanega materiala na deponijo do 10km, upoštevan k ratzresa 1.25.</t>
  </si>
  <si>
    <t>2.3 ZASIP SKUPAJ</t>
  </si>
  <si>
    <t>3 VOZIŠČNA KONSTRUKCIJA</t>
  </si>
  <si>
    <t xml:space="preserve"> /</t>
  </si>
  <si>
    <t>4 ODVODNJAVANJE</t>
  </si>
  <si>
    <t>4.1 POVRŠINSKO ODVODNJAVANJE</t>
  </si>
  <si>
    <t>N 4 1 002</t>
  </si>
  <si>
    <t>Tlakovanje struge z lomljencem debeline 25-30cm, na betonski podlagi iz  C25/30, debeline 20cm, stiki stičeni s f.c.m. 1:3.</t>
  </si>
  <si>
    <t>4.1 POVRŠINSKO ODVODNJAVANJE SKUPAJ</t>
  </si>
  <si>
    <t>4.2 GLOBINSKO ODVODNJAVANJE - DRENAŽA</t>
  </si>
  <si>
    <t>4.3 GLOBINSKO ODVODNJAVANJE - KANALIZACIJA</t>
  </si>
  <si>
    <t>4.4 JAŠKI</t>
  </si>
  <si>
    <t>4.5 PREPUSTI</t>
  </si>
  <si>
    <t>N 4 5 136</t>
  </si>
  <si>
    <t>Izdelava obloge (obbetoniranje) prepusta krožnega prereza iz cevi s premerom 140 cm s cementnim betonom C 16/20, po načrtu</t>
  </si>
  <si>
    <t>M</t>
  </si>
  <si>
    <t>S 4 5 122</t>
  </si>
  <si>
    <t>Izdelava prepusta krožnega prereza iz cevi iz ojačenega cementnega betona s premerom 140 cm</t>
  </si>
  <si>
    <t>S 4 5 216</t>
  </si>
  <si>
    <t>Izdelava poševne vtočne ali iztočne glave prepusta krožnega prereza iz cementnega betona s premerom 120 do 150 cm</t>
  </si>
  <si>
    <t>4.5 PREPUSTI SKUPAJ</t>
  </si>
  <si>
    <t>4 ODVODNJAVANJE SKUPAJ</t>
  </si>
  <si>
    <t>5 GRADBENIŠKA DELA</t>
  </si>
  <si>
    <t>5.1 TESARSKA DELA</t>
  </si>
  <si>
    <t>S 5 1 322</t>
  </si>
  <si>
    <t>Izdelava dvostranskega vezanega opaža za ravne zidove višine do 4 m</t>
  </si>
  <si>
    <t>Double-sided shuttering, height up to 4 m</t>
  </si>
  <si>
    <t>5.1 TESARSKA DELA SKUPAJ</t>
  </si>
  <si>
    <t>5.2 DELA Z JEKLOM</t>
  </si>
  <si>
    <t>S 5 2 314</t>
  </si>
  <si>
    <t>Priprava in postavitev mrež iz vlečene jeklene žice ČBM-50-MAG 500/560 s premerom &gt; od 4 in &lt; od 12 mm, teže nad 4 do 6 kg/m2</t>
  </si>
  <si>
    <t>Nets, weight over 4 to 6 kg/m2 , D over 4 and up to 12 mm</t>
  </si>
  <si>
    <t>5.2 DELA Z JEKLOM SKUPAJ</t>
  </si>
  <si>
    <t>5.3 DELA S CEMENTNIM BETONOM</t>
  </si>
  <si>
    <t>S 5 3 134</t>
  </si>
  <si>
    <t>Dobava in vgraditev cementnega betona C25/30 v prerez nad 0,50 m3/m2-m1</t>
  </si>
  <si>
    <t>5.3 DELA S CEMENTNIM BETONOM SKUPAJ</t>
  </si>
  <si>
    <t>5.4 ZIDARSKA IN KAMNOSEŠKA DELA</t>
  </si>
  <si>
    <t>Oblaganje z lomljencem iz karbonatnih kamnin, vezanim s cementno malto v debelini od 16 do 20 cm</t>
  </si>
  <si>
    <t>Cladding with chippings from 16 to 20 cm</t>
  </si>
  <si>
    <t>N 5 1 101</t>
  </si>
  <si>
    <t>Dobava in montaža PE cevi DN1,5, L=0,40m, (1KOS/m2), za izenačitev hidrostatičnih tlakov.</t>
  </si>
  <si>
    <t>5.4 ZIDARSKA IN KAMNOSEŠKA DELA SKUPAJ</t>
  </si>
  <si>
    <t>5 GRADBENIŠKA DELA SKUPAJ</t>
  </si>
  <si>
    <t>6 ZIDARSKA IN KAMNOSEŠKA DELA</t>
  </si>
  <si>
    <t>7 TUJE STORITVE</t>
  </si>
  <si>
    <t>7.1 NADZOR</t>
  </si>
  <si>
    <t>7.1 NADZOR SKUPAJ</t>
  </si>
  <si>
    <t>7 TUJE STORITVE SKUPAJ</t>
  </si>
  <si>
    <t>3.2.2. REGULACIJA ZAHODNEGA POTOKA</t>
  </si>
  <si>
    <t>1.2 ČIŠČENJE TERENA</t>
  </si>
  <si>
    <t>S 1 2 437</t>
  </si>
  <si>
    <t>Porušitev in odstranitev glave prepusta s premerom nad 100 cm</t>
  </si>
  <si>
    <t>S 1 2 494</t>
  </si>
  <si>
    <t>Porušitev in odstranitev kamnite zložbe, izvedene s cementnim betonom</t>
  </si>
  <si>
    <t>S 1 2 412</t>
  </si>
  <si>
    <t>Porušitev in odstranitev prepusta iz cevi s premerom 61 do 100 cm</t>
  </si>
  <si>
    <t>S 1 2 423</t>
  </si>
  <si>
    <t>Porušitev in odstranitev kanalizacije iz cevi s premerom 81 do 120 cm</t>
  </si>
  <si>
    <t>1.2 ČIŠČENJE TERENA SKUPAJ</t>
  </si>
  <si>
    <t>N 1 1 603</t>
  </si>
  <si>
    <t>N 1 2 127</t>
  </si>
  <si>
    <t>N 4 1 006</t>
  </si>
  <si>
    <t>Tlakovanje jarkov z lomljencem debeline 30cm, stiki zapolnjeni z zagljenjeno zemljino.</t>
  </si>
  <si>
    <t>N 4 2 136</t>
  </si>
  <si>
    <t>S 5 3 122</t>
  </si>
  <si>
    <t>Dobava in vgraditev cementnega betona C16/20 v prerez 0,16 do 0,30 m3/m2-m1</t>
  </si>
  <si>
    <t>N 3 1 101</t>
  </si>
  <si>
    <t>4.1. KRAJINSKA ARHITEKTURA</t>
  </si>
  <si>
    <t>1 DOBAVA SADIK, DRUGIH MATERIALOV IN DELO</t>
  </si>
  <si>
    <t>ZAKOLIČBA SADILNEGA VZORCA</t>
  </si>
  <si>
    <t>N 1 1 131</t>
  </si>
  <si>
    <t xml:space="preserve">DOBAVA, SAJENJE IN ZAŠČITA GRMOVNIC - GOZDARSKE SADIKE (Cornus sanguinea). 
Nabava in dovoz rodovitne zemlje, nabava in dovoz sadik, nabava in dodajanje gnojila, sajenje pod motiko.
</t>
  </si>
  <si>
    <t>N 1 1 118</t>
  </si>
  <si>
    <t>DOBAVA, SAJENJE IN ZAŠČITA GRMOVNIC - GOZDARSKE SADIKE (Crataegus monogyna). Nabava in dovoz rodovitne zemlje, nabava in dovoz sadik, nabava in dodajanje gnojila, sajenje pod motiko.</t>
  </si>
  <si>
    <t>N 1 1 130</t>
  </si>
  <si>
    <t xml:space="preserve">DOBAVA, SAJENJE IN ZAŠČITA DREVES - GOZDARSKE SADIKE (Fraxinus excelsior). Nabava in dovoz rodovitne zemlje, nabava in dovoz sadik, nabava in dodajanje gnojila, sajenje pod motiko.
</t>
  </si>
  <si>
    <t>N 1 1 128</t>
  </si>
  <si>
    <t>DOBAVA, SAJENJE IN ZAŠČITA GRMOVNIC - GOZDARSKE SADIKE (Corylus avellana). Nabava in dovoz rodovitne zemlje, nabava in dovoz sadik, nabava in dodajanje gnojila, sajenje pod motiko.</t>
  </si>
  <si>
    <t>N 1 1 121</t>
  </si>
  <si>
    <t>DOBAVA, SAJENJE IN ZAŠČITA GRMOVNIC - GOZDARSKE SADIKE (Viburnum opulus). Nabava in dovoz rodovitne zemlje, nabava in dovoz sadik, nabava in dodajanje gnojila, sajenje pod motiko.</t>
  </si>
  <si>
    <t>N 1 1 119</t>
  </si>
  <si>
    <t>DOBAVA, SAJENJE IN ZAŠČITA GRMOVNIC - GOZDARSKE SADIKE (Euonymus europaea). Nabava in dovoz rodovitne zemlje, nabava in dovoz sadik, nabava in dodajanje gnojila, sajenje pod motiko.</t>
  </si>
  <si>
    <t>N 1 1 113</t>
  </si>
  <si>
    <t>DOBAVA, SAJENJE IN ZAŠČITA DREVES - GOZDARSKE SADIKE (Prunus padus). Nabava in dovoz rodovitne zemlje, nabava in dovoz sadik, nabava in dodajanje gnojila, sajenje pod motiko.</t>
  </si>
  <si>
    <t>N 1 1 124</t>
  </si>
  <si>
    <t>DOBAVA, SAJENJE IN ZAŠČITA GRMOVNIC - GOZDARSKE SADIKE (Ligustrum vulgare). Nabava in dovoz rodovitne zemlje, nabava in dovoz sadik, nabava in dodajanje gnojila, sajenje pod motiko.</t>
  </si>
  <si>
    <t>0010</t>
  </si>
  <si>
    <t>N 1 1 110</t>
  </si>
  <si>
    <t>DOBAVA, SAJENJE IN ZAŠČITA DREVES - GOZDARSKE SADIKE (Acer campestre). Nabava in dovoz rodovitne zemlje, nabava in dovoz sadik, nabava in dodajanje gnojila, sajenje pod motiko.</t>
  </si>
  <si>
    <t>0011</t>
  </si>
  <si>
    <t>N 1 1 125</t>
  </si>
  <si>
    <t>DOBAVA, SAJENJE IN ZAŠČITA GRMOVNIC - GOZDARSKE SADIKE (Sambucus nigra). Nabava in dovoz rodovitne zemlje, nabava in dovoz sadik, nabava in dodajanje gnojila, sajenje pod motiko.</t>
  </si>
  <si>
    <t>0012</t>
  </si>
  <si>
    <t>N 1 1 111</t>
  </si>
  <si>
    <t>DOBAVA, SAJENJE IN ZAŠČITA DREVES - GOZDARSKE SADIKE (Carpinus betulus). Nabava in dovoz rodovitne zemlje, nabava in dovoz sadik, nabava in dodajanje gnojila, sajenje pod motiko.</t>
  </si>
  <si>
    <t>0013</t>
  </si>
  <si>
    <t>N 1 1 112</t>
  </si>
  <si>
    <t>DOBAVA, SAJENJE IN ZAŠČITA DREVES - GOZDARSKE SADIKE (Quercus robur). Nabava in dovoz rodovitne zemlje, nabava in dovoz sadik, nabava in dodajanje gnojila, sajenje pod motiko.</t>
  </si>
  <si>
    <t>0014</t>
  </si>
  <si>
    <t>N 1 1 116</t>
  </si>
  <si>
    <t>DOBAVA, SAJENJE IN ZAŠČITA POPENJALK (Parthenocyssus quinquefolia). Nabava in dovoz rodovitne zemlje, nabava in dovoz sadik, nabava in dodajanje gnojila, sajenje pod motiko.</t>
  </si>
  <si>
    <t>0015</t>
  </si>
  <si>
    <t>N 1 1 129</t>
  </si>
  <si>
    <t>DOBAVA, SAJENJE IN ZAŠČITA DREVES - GOZDARSKE SADIKE (Pinus silvestris). Nabava in dovoz rodovitne zemlje, nabava in dovoz sadik, nabava in dodajanje gnojila, sajenje pod motiko.</t>
  </si>
  <si>
    <t>0016</t>
  </si>
  <si>
    <t>N 1 1 109</t>
  </si>
  <si>
    <t>DOBAVA, SAJENJE IN ZAŠČITA POPENJALK (Parthenocyssus tricuspidata 'Veitchii'). Nabava in dovoz rodovitne zemlje, nabava in dovoz sadik, nabava in dodajanje gnojila, sajenje pod motiko.</t>
  </si>
  <si>
    <t>1 DOBAVA SADIK, DRUGIH MATERIALOV IN DELO SKUPAJ</t>
  </si>
  <si>
    <t>2 PROJEKTANTSKI NADZOR</t>
  </si>
  <si>
    <t>N 1 1 104</t>
  </si>
  <si>
    <t>PROJEKTANTSKI NADZOR</t>
  </si>
  <si>
    <t>2 PROJEKTANTSKI NADZOR SKUPAJ</t>
  </si>
  <si>
    <t>4.1. KRAJINSKA ARHITEKTURA SKUPAJ</t>
  </si>
  <si>
    <t>4.2. Aktivna protihrupna zaščita</t>
  </si>
  <si>
    <t>1 PHO-1</t>
  </si>
  <si>
    <t>1.1 PREDDELA</t>
  </si>
  <si>
    <t>1.1.1 Geodetska dela</t>
  </si>
  <si>
    <t>S 1 1 331</t>
  </si>
  <si>
    <t>Postavitev in zavarovanje prečnega profila za ograjo za zaščito pred hrupom. Zakoličba AB temeljne grede in pasovnih temeljev.</t>
  </si>
  <si>
    <t>1.1.1 Geodetska dela skupaj</t>
  </si>
  <si>
    <t>1.1 PREDDELA SKUPAJ</t>
  </si>
  <si>
    <t>1.2 ZEMELJSKA DELA IN TEMELJENJE</t>
  </si>
  <si>
    <t>1.2.1 Izkopi</t>
  </si>
  <si>
    <t>S 2 1 355</t>
  </si>
  <si>
    <t>1.2.1 Izkopi skupaj</t>
  </si>
  <si>
    <t>1.2.2 Planum temeljnih tal</t>
  </si>
  <si>
    <t>S 2 2 114</t>
  </si>
  <si>
    <t>1.2.2 Planum temeljnih tal skupaj</t>
  </si>
  <si>
    <t>1.2.3 Nasipi, zasip, klini, posteljice</t>
  </si>
  <si>
    <t>S 2 4 113</t>
  </si>
  <si>
    <t>S 2 4 474</t>
  </si>
  <si>
    <t>Izdelava posteljice iz drobljenih kamnitih zrn v debelini 30 cm. Izdelava posteljice pod podložnim betonom iz zmrzlinsko odpornega kamnitega materiala.</t>
  </si>
  <si>
    <t>1.2.3 Nasipi, zasip, klini, posteljice skupaj</t>
  </si>
  <si>
    <t>1.2 ZEMELJSKA DELA IN TEMELJENJE SKUPAJ</t>
  </si>
  <si>
    <t>1.3 GRADBENA IN OBRTNIŠKA DELA</t>
  </si>
  <si>
    <t>1.3.1 Dela s cementnim betonom</t>
  </si>
  <si>
    <t>N 1 1 827</t>
  </si>
  <si>
    <t>Dobava in vgraditev ojačanega cementnega betona C30/37 za pasovni temelj. 
Pasovni temelj PT1 prečnih dimenzij 45/80 cm, kvalitete betona C30/37, XF4. Upoštevan je tudi opaž, armatura in obdelava. Glej tehnično poročilo in detajl.</t>
  </si>
  <si>
    <t>S 5 3 116</t>
  </si>
  <si>
    <t>Dobava in vgraditev cementnega betona C12/15 v prerez do 0,15 m3/m2-m1. Izdelava podložnega betona v debelini 7 cm pod AB temeljno gredo in pasovnim temeljem.</t>
  </si>
  <si>
    <t>S 5 3 211</t>
  </si>
  <si>
    <t>Dobava in vgraditev ojačenega cementnega betona C 12/15 v prerez do 0,15 m3/m2-m1. Izdelava podložnega armiranega betona v debelini 12 cm pod AB stebrom.</t>
  </si>
  <si>
    <t>1.3.1 Dela s cementnim betonom skupaj</t>
  </si>
  <si>
    <t>1.3 GRADBENA IN OBRTNIŠKA DELA SKUPAJ</t>
  </si>
  <si>
    <t>1.4 OPREMA CESTE</t>
  </si>
  <si>
    <t>1.4.1 Ostala oprema cest</t>
  </si>
  <si>
    <t>N 1 1 825</t>
  </si>
  <si>
    <t>Dobava in vgraditev predfabricirane nosilne grede TG1 iz ojačanega cementnega betona C30/37 za pasovni temelj.
AB temeljna greda dolžine dimenzij 798/45/80 cm, kvalitete betona C30/37, XF4. Upoštevan je tudi opaž, armatura in obdelava. Glej tehnično poročilo in detajl. Vključena TG1P.</t>
  </si>
  <si>
    <t>N 1 1 826</t>
  </si>
  <si>
    <t>Dobava in vgraditev predfabricirane nosilne grede TG2 iz ojačanega cementnega betona C30/37 za pasovni temelj.
AB temeljna greda dimenzij 398/45/80 cm, kvalitete betona C30/37, XF4. Upoštevan je tudi opaž, armatura in obdelava. Glej tehnično poročilo in detajl.</t>
  </si>
  <si>
    <t>N 2 1 822</t>
  </si>
  <si>
    <t>Dobava in vgraditev montažnega elementa iz ojačanega cementnega betona C30/37, prerez do 0,50 m3/m2-m1, največje dimenzije 2,6 do 5 m.
AB parapetna greda PG1 dimenzij 382/55/12 cm, z odprtino za odvodnjo. Kvaliteta betona  XF4. Upoštevan je tudi opaž, armatura in obdelava. Glej tehnično poročilo in detajl.</t>
  </si>
  <si>
    <t>N 2 1 823</t>
  </si>
  <si>
    <t>Dobava in vgraditev montažnega elementa iz ojačanega cementnega betona C30/37, prerez do 0,50 m3/m2-m1, največje dimenzije 2,6 do 5 m.
AB parapetna greda PG2 dimenzij 182/55/12 cm,z odprtino za odvodnjo. Kvaliteta betona  XF4. Upoštevan je tudi opaž, armatura in obdelava. Glej tehnično poročilo in detajl.</t>
  </si>
  <si>
    <t>N 3 1 622</t>
  </si>
  <si>
    <t>Dobava in vgraditev predfabriciranega stebrička iz ojačanega cementnega betona C 30/37 (po načrtu), visokega 3,0 m.
Betonski stebri BS3.00. Kvaliteta betona XF4. Upoštevan je tudi opaž, armatura in obdelava ter barvanje. Obvezno zalitje z neskrčljivo cementno malto 0-3 mm - glej tehnično poročilo in detajl.</t>
  </si>
  <si>
    <t>N 3 1 623</t>
  </si>
  <si>
    <t>Dobava in vgraditev absorbirajočega elementa za zaščito pred hrupom iz lesobetona LAP1.0 dim. 382/100 cm.
AB greda z lesocementno oblogo, enostransko abs. paneli, barvani, hrbtišče izvedeno z reliefom, tesnilni material, plastične zagozde (kajle) - glej detajl in tehnično poročilo. Vključena rezerva 2%.</t>
  </si>
  <si>
    <t>N 3 1 624</t>
  </si>
  <si>
    <t>Dobava in vgraditev absorbirajočega elementa za zaščito pred hrupom iz lesobetona LAP1.0_2 dim. 182/100 cm.
AB greda z lesocementno oblogo, enostransko abs. paneli, barvani, hrbtišče izvedeno z reliefom, tesnilni material, plastične zagozde (kajle) - glej detajl in tehnično poročilo. Vključena rezerva 2%.</t>
  </si>
  <si>
    <t>1.4.1 Ostala oprema cest skupaj</t>
  </si>
  <si>
    <t>1.4 OPREMA CESTE SKUPAJ</t>
  </si>
  <si>
    <t>1 PHO-1 SKUPAJ</t>
  </si>
  <si>
    <t>2 PHO-2</t>
  </si>
  <si>
    <t>2.1 PREDDELA</t>
  </si>
  <si>
    <t>2.1.1 Geodetska dela</t>
  </si>
  <si>
    <t>Geodetska zakoličba in zavarovanje obstoječih oziroma predvidenih komunalnih vodov.</t>
  </si>
  <si>
    <t>2.1.1 Geodetska dela skupaj</t>
  </si>
  <si>
    <t>2.1 PREDDELA SKUPAJ</t>
  </si>
  <si>
    <t>2.2 ZEMELJSKA DELA IN TEMELJENJE</t>
  </si>
  <si>
    <t>2.2.1 Izkopi</t>
  </si>
  <si>
    <t>S 2 1 994</t>
  </si>
  <si>
    <t>Ročni izkop zrnate kamnine - 3. kategorije. Ročni prekopi na območju komunalnih vodov.</t>
  </si>
  <si>
    <t>2.2.1 Izkopi skupaj</t>
  </si>
  <si>
    <t>2.2.2 Planum temeljnih tal</t>
  </si>
  <si>
    <t>2.2.2 Planum temeljnih tal skupaj</t>
  </si>
  <si>
    <t>2.2.3 Nasipi, zasip, klini, posteljice</t>
  </si>
  <si>
    <t>2.2.3 Nasipi, zasip, klini, posteljice skupaj</t>
  </si>
  <si>
    <t>2.2 ZEMELJSKA DELA IN TEMELJENJE SKUPAJ</t>
  </si>
  <si>
    <t>2.3 GRADBENA IN OBRTNIŠKA DELA</t>
  </si>
  <si>
    <t>2.3.1 Dela s cementnim betonom</t>
  </si>
  <si>
    <t>2.3.1 Dela s cementnim betonom skupaj</t>
  </si>
  <si>
    <t>2.3 GRADBENA IN OBRTNIŠKA DELA SKUPAJ</t>
  </si>
  <si>
    <t>2.4 OPREMA CESTE</t>
  </si>
  <si>
    <t>2.4.1 Ostala oprema cest</t>
  </si>
  <si>
    <t>2.4.1 Ostala oprema cest skupaj</t>
  </si>
  <si>
    <t>2.4 OPREMA CESTE SKUPAJ</t>
  </si>
  <si>
    <t>2 PHO-2 SKUPAJ</t>
  </si>
  <si>
    <t>3 Tuje storitve</t>
  </si>
  <si>
    <t>3.1 Preskus, nadzor in projektna dokumentacija</t>
  </si>
  <si>
    <t>N 5 1 1</t>
  </si>
  <si>
    <t>Nadzor upravljavcev komunalnih vodov</t>
  </si>
  <si>
    <t>3.1 Preskus, nadzor in projektna dokumentacija skupaj</t>
  </si>
  <si>
    <t>3 Tuje storitve skupaj</t>
  </si>
  <si>
    <t>4 Kontrolne meritve</t>
  </si>
  <si>
    <t>S 6 6 832</t>
  </si>
  <si>
    <t>Izvedba meritve učinkovitosti izolacije ograje za zaščito pred hrupom</t>
  </si>
  <si>
    <t>S 6 6 831</t>
  </si>
  <si>
    <t>Izvedba meritve učinkovitosti absorpcije ograje za zaščito pred hrupom</t>
  </si>
  <si>
    <t>4 Kontrolne meritve skupaj</t>
  </si>
  <si>
    <t>4.2. Aktivna protihrupna zaščita skupaj</t>
  </si>
  <si>
    <t>4.3. Pasivna protihrupna zaščita</t>
  </si>
  <si>
    <t>1.1.1 Predizmere</t>
  </si>
  <si>
    <t>Predhodna izmera oken/vrat na objektu.</t>
  </si>
  <si>
    <t>KOM</t>
  </si>
  <si>
    <t>1.1.1 Predizmere skupaj</t>
  </si>
  <si>
    <t>1.1.2 Demontaža</t>
  </si>
  <si>
    <t>N 1 2 101</t>
  </si>
  <si>
    <t>Demontaža obstoječega stavbnega pohištva skupaj z odvozom, deponiranjem in plačilom deponijske takse.</t>
  </si>
  <si>
    <t>N 1 2 102</t>
  </si>
  <si>
    <t>Demontaža obstoječih polic skupaj z odvozom, deponiranjem in plačilom deponijske takse.</t>
  </si>
  <si>
    <t>1.1.2 Demontaža skupaj</t>
  </si>
  <si>
    <t>1.2 GRADBENA IN OBRTNIŠKA DELA</t>
  </si>
  <si>
    <t>1.2.1 Dobava in vgrajevanje stavbnega pohištva</t>
  </si>
  <si>
    <t>N 2 1 101</t>
  </si>
  <si>
    <t>Dobava in vgradnja okna, vključno z vsemi dodatnimi obrtniškimi deli in uporabljenimi materiali. RAL montaža.                                              Dimenzije: 116x114 cm enodelno
Material: les
Zasteklitev: 4-16-4 argon
Min. potrebna izolativnost: 32 dB
Tesnjenje: dvojno
Barva: rjava</t>
  </si>
  <si>
    <t>N 2 1 124</t>
  </si>
  <si>
    <t>Dobava in vgradnja okna, vključno z vsemi dodatnimi obrtniškimi deli in uporabljenimi materiali. RAL montaža.                                                 Dimenzije: 96x114 cm enodelno
Material: les
Zasteklitev: 4-16-4 argon
Min. potrebna izolativnost: 32 dB
Tesnjenje: dvojno
Barva: rjava</t>
  </si>
  <si>
    <t>N 2 1 125</t>
  </si>
  <si>
    <t>Dobava in vgradnja okna, vključno z vsemi dodatnimi obrtniškimi deli in uporabljenimi materiali. RAL montaža.                                                  Dimenzije: 140x135 cm enodelno
Material: les
Zasteklitev: 4-16-4 argon
Min. potrebna izolativnost: 32 dB
Tesnjenje: dvojno
Barva: rjava</t>
  </si>
  <si>
    <t>N 2 1 126</t>
  </si>
  <si>
    <t>Dobava in vgradnja okna, vključno z vsemi dodatnimi obrtniškimi deli in uporabljenimi materiali. RAL montaža.                                             Dimenzije: 100x135 cm enodelno
Material: les
Zasteklitev: 4-16-4 argon
Min. potrebna izolativnost: 32 dB
Tesnjenje: dvojno
Barva: rjava</t>
  </si>
  <si>
    <t>N 2 1 127</t>
  </si>
  <si>
    <t>Dobava in vgradnja balkonskih vrat, vključno z vsemi dodatnimi obrtniškimi deli in uporabljenimi materiali. RAL montaža.                                      Dimenzije: 80x215 cm enodelna
Material: les
Zasteklitev: 4-16-4 argon
Min. potrebna izolativnost: 32 dB
Tesnjenje: dvojno
Barva: rjava</t>
  </si>
  <si>
    <t>1.2.1 Dobava in vgrajevanje stavbnega pohištva skupaj</t>
  </si>
  <si>
    <t>1.2.2 Dobava in vgrajevanje senčil</t>
  </si>
  <si>
    <t>N 2 2 102</t>
  </si>
  <si>
    <t>Dobava in vgradnja senčil, vključno z vsemi dodatnimi obrtniškimi deli in uporabljenimi materiali.                                                                               Tip: notranja ALU žaluzija
Dimenzije: 116x114 cm
Barva: rjava</t>
  </si>
  <si>
    <t>N 2 2 103</t>
  </si>
  <si>
    <t>Dobava in vgradnja senčil, vključno z vsemi dodatnimi obrtniškimi deli in uporabljenimi materiali.                                                                                Tip: notranja ALU žaluzija
Dimenzije: 96x114 cm
Barva: rjava</t>
  </si>
  <si>
    <t>N 2 2 109</t>
  </si>
  <si>
    <t>Dobava in vgradnja senčil, vključno z vsemi dodatnimi obrtniškimi deli in uporabljenimi materiali.                                                                                 Tip: notranja ALU žaluzija
Dimenzije: 140x135 cm
Barva: rjava</t>
  </si>
  <si>
    <t>N 2 2 110</t>
  </si>
  <si>
    <t>Dobava in vgradnja senčil, vključno z vsemi dodatnimi obrtniškimi deli in uporabljenimi materiali.                                                                               Tip: notranja ALU žaluzija
Dimenzije: 100x135 cm
Barva: rjava</t>
  </si>
  <si>
    <t>N 2 2 111</t>
  </si>
  <si>
    <t>Dobava in vgradnja senčil, vključno z vsemi dodatnimi obrtniškimi deli in uporabljenimi materiali.                                                                                  Tip: notranja ALU žaluzija
Dimenzije: 80x215 cm
Barva: rjava</t>
  </si>
  <si>
    <t>1.2.2 Dobava in vgrajevanje senčil skupaj</t>
  </si>
  <si>
    <t>1.2.3 Dobava in vgrajevanje polic</t>
  </si>
  <si>
    <t>N 2 5 101</t>
  </si>
  <si>
    <t>Dobava in vgradnja okenskih polic, vključno z vsemi dodatnimi obrtniškimi deli in uporabljenimi materiali.                                                                     Tip: notranja
Material: marmor</t>
  </si>
  <si>
    <t>N 2 5 102</t>
  </si>
  <si>
    <t>Dobava in vgradnja okenskih polic, vključno z vsemi dodatnimi obrtniškimi deli in uporabljenimi materiali.                                                                     Tip: zunanja
Material: marmor</t>
  </si>
  <si>
    <t>1.2.3 Dobava in vgrajevanje polic skupaj</t>
  </si>
  <si>
    <t>1.2.4 Dobava in vgrajevanje zračnikov</t>
  </si>
  <si>
    <t>N 2 3 101</t>
  </si>
  <si>
    <t>Dobava in vgradnja nadokenskega hrupno rezistenčnega zračnika, kot Renson Invisivent AK49. Vključno z vsemi dodatnimi obrtniškimi deli in uporabljenimi materiali. Barva zračnika je skladna z barvo okenskega okvirja. Vgradnja po navodilih proizvajalca.                                                  Tip: nadokenski
Dimenzije: dolžina 116 cm</t>
  </si>
  <si>
    <t>N 2 3 102</t>
  </si>
  <si>
    <t>Dobava in vgradnja nadokenskega hrupno rezistenčnega zračnika, kot Renson Invisivent AK49. Vključno z vsemi dodatnimi obrtniškimi deli in uporabljenimi materiali. Barva zračnika je skladna z barvo okenskega okvirja. Vgradnja po navodilih proizvajalca.                                               Tip: nadokenski
Dimenzije: dolžina 140 cm</t>
  </si>
  <si>
    <t>1.2.4 Dobava in vgrajevanje zračnikov skupaj</t>
  </si>
  <si>
    <t>1.2.5 Vzpostavitev prvotnega stanja</t>
  </si>
  <si>
    <t>N 2 4 101</t>
  </si>
  <si>
    <t>Zidarska dela - obdelava špalet.</t>
  </si>
  <si>
    <t>N 2 4 102</t>
  </si>
  <si>
    <t>Slikopleskarska dela - barvanje.</t>
  </si>
  <si>
    <t>1.2.5 Vzpostavitev prvotnega stanja skupaj</t>
  </si>
  <si>
    <t>1.2 GRADBENA IN OBRTNIŠKA DELA SKUPAJ</t>
  </si>
  <si>
    <t>1.3 TUJE STORITVE</t>
  </si>
  <si>
    <t>1.3.1 Meritve</t>
  </si>
  <si>
    <t>Izvedba kontrolnih meritev izolativnosti vgrajenih fasadnih elementov.</t>
  </si>
  <si>
    <t>1.3.1 Meritve skupaj</t>
  </si>
  <si>
    <t>1.3 TUJE STORITVE SKUPAJ</t>
  </si>
  <si>
    <t>4.3. Pasivna protihrupna zaščita skupaj</t>
  </si>
  <si>
    <t>2.1. PREPUST 3.0x2.5 m v profilu 8 skupaj</t>
  </si>
  <si>
    <t>2.1. PREPUST 3.0x2.5 m v profilu 8</t>
  </si>
  <si>
    <t>2.2. PREPUST 3.0x2.5 m v profilu 6 skupaj</t>
  </si>
  <si>
    <t>2.2. PREPUST 3.0x2.5 m v profilu 6</t>
  </si>
  <si>
    <t>3.2. REGULACIJE VODOTOKOV SKUPAJ</t>
  </si>
  <si>
    <t>3.2.1. REGULACIJA VZHODNEGA POTOKA SKUPAJ</t>
  </si>
  <si>
    <t>3.2.2. REGULACIJA ZAHODNEGA POTOKA SKUPAJ</t>
  </si>
  <si>
    <t>REKAPITULACIJA</t>
  </si>
  <si>
    <t>Cesta: Glavna cesta (GC) Želodnik - Mengeš - Vodice</t>
  </si>
  <si>
    <t>Odsek: Žeje - Vodice km 12,006 - km 15,480</t>
  </si>
  <si>
    <t>Pododsek: IV. etapa, Obvoznica Vodice km 13,200 - km 15,480</t>
  </si>
  <si>
    <t>A.</t>
  </si>
  <si>
    <t>CESTOGRADBENA DELA</t>
  </si>
  <si>
    <t>OBVOZNICA VODICE km 13,200 - km 15,480</t>
  </si>
  <si>
    <t>OBVOZNICA VODICE km 13,200 - km 15,480 SKUPAJ</t>
  </si>
  <si>
    <t>B.</t>
  </si>
  <si>
    <t>OBJEKTI</t>
  </si>
  <si>
    <t>PREMOSTITVENI OBJEKTI</t>
  </si>
  <si>
    <t xml:space="preserve">Škatlasti prepust v P6 </t>
  </si>
  <si>
    <t xml:space="preserve">Škatlasti prepust v P8 </t>
  </si>
  <si>
    <t>PREMOSTITVENI OBJEKTI SKUPAJ</t>
  </si>
  <si>
    <t>OBJEKTI SKUPAJ</t>
  </si>
  <si>
    <t>C.</t>
  </si>
  <si>
    <t>UREDITVE</t>
  </si>
  <si>
    <t>VODNOGOSPODARSKE UREDITVE</t>
  </si>
  <si>
    <t>Objekti za zaščito voda (bazeni, ponikovalniki, lovilci olj)</t>
  </si>
  <si>
    <t xml:space="preserve">Regulacije vodotokov </t>
  </si>
  <si>
    <t>3.2.</t>
  </si>
  <si>
    <t>3.1.</t>
  </si>
  <si>
    <t>3.0.</t>
  </si>
  <si>
    <t>VODNOGOSPODARSKE UREDITVE SKUPAJ</t>
  </si>
  <si>
    <t>UREDITVE OKOLJA</t>
  </si>
  <si>
    <t xml:space="preserve">Krajinsko - ureditveni načrt </t>
  </si>
  <si>
    <t xml:space="preserve">Protihrupna zaščita – aktivna </t>
  </si>
  <si>
    <t xml:space="preserve">Protihrupna zaščita – pasivna </t>
  </si>
  <si>
    <t>UREDITVE OKOLJA SKUPAJ</t>
  </si>
  <si>
    <t>UREDITVE SKUPAJ</t>
  </si>
  <si>
    <t>4.0.</t>
  </si>
  <si>
    <t>4.1.</t>
  </si>
  <si>
    <t>4.2.</t>
  </si>
  <si>
    <t>4.3.</t>
  </si>
  <si>
    <t>2.0.</t>
  </si>
  <si>
    <t>2.1.</t>
  </si>
  <si>
    <t>2.2.</t>
  </si>
  <si>
    <t>CESTOGRADBENA DELA SKUPAJ</t>
  </si>
  <si>
    <t>1.0.</t>
  </si>
  <si>
    <t>1.1.</t>
  </si>
  <si>
    <t>1.2.</t>
  </si>
  <si>
    <t>D.</t>
  </si>
  <si>
    <t>KOMUNALNA INFRASTRUKTURA</t>
  </si>
  <si>
    <t>CEVNI OBJEKTI</t>
  </si>
  <si>
    <t xml:space="preserve">Fekalna kanalizacija </t>
  </si>
  <si>
    <t>CEVNI OBJEKTI SKUPAJ</t>
  </si>
  <si>
    <t>KABELSKI OBJEKTI</t>
  </si>
  <si>
    <t xml:space="preserve">Elekroenergetski NN in SN vodi </t>
  </si>
  <si>
    <t xml:space="preserve">Telekomunikacijski vodi </t>
  </si>
  <si>
    <t>Semaforizacija</t>
  </si>
  <si>
    <t>KABELSKI OBJEKTI SKUPAJ</t>
  </si>
  <si>
    <t>KOMUNALNA INFRASTRUKTURA SKUPAJ</t>
  </si>
  <si>
    <t>DDV 22%</t>
  </si>
  <si>
    <t>VSA DELA SKUPAJ Z DDV</t>
  </si>
  <si>
    <t>5.0.</t>
  </si>
  <si>
    <t>5.1.</t>
  </si>
  <si>
    <t>5.2.</t>
  </si>
  <si>
    <t>6.0.</t>
  </si>
  <si>
    <t>6.1.</t>
  </si>
  <si>
    <t>6.2.</t>
  </si>
  <si>
    <t>6.3.</t>
  </si>
  <si>
    <t xml:space="preserve">Cestna razsvetljava </t>
  </si>
  <si>
    <t>6.4.</t>
  </si>
  <si>
    <t>VSA DELA A+B+C+D SKUPAJ</t>
  </si>
  <si>
    <t>5.1. Kanalizacija za odpadno vodo</t>
  </si>
  <si>
    <t>5.1.1. KANALIZACIJA  K9</t>
  </si>
  <si>
    <t>Izkopi za temelje, kanalske rove, prepuste, jaške in drenaže širine 1,0 m do 2,0 m in globine 1,0 do 2,0 m v lahki zemljini</t>
  </si>
  <si>
    <t>Zasipanje kanala z naravno pridobljeno lahko zemljino - plast &lt; 20 cm - strojno</t>
  </si>
  <si>
    <t>S 2 4 1132</t>
  </si>
  <si>
    <t>Vgrajevanje nasipov iz naravno pridobljene mehke kamnine - plast 20 - 50 cm.Tampon za cesto.</t>
  </si>
  <si>
    <t>Construction of embankments of naturally-acquired soft rock - layer 20 - 50 cm</t>
  </si>
  <si>
    <t>S 2 4 1131</t>
  </si>
  <si>
    <t>Vgrajevanje nasipov iz naravno pridobljene mehke kamnine - plast &lt; 20 cm. Peščena posteljica.</t>
  </si>
  <si>
    <t>Construction of embankments of naturally-acquired soft rock - layer &lt; 20 cm</t>
  </si>
  <si>
    <t>3.1 GLOBINSKO ODVODNJAVANJE - KANALIZACIJA</t>
  </si>
  <si>
    <t>S 4 3 124</t>
  </si>
  <si>
    <t>Izdelava kanalizacije iz cevi iz plastičnih mas, vgrajenih na podložno plast iz zmesi kamnitih zrn, premera 30 cm</t>
  </si>
  <si>
    <t>Sewage of plastic pipes, walled-in on underlaid course from rocky grain mixture, D 30 cm</t>
  </si>
  <si>
    <t>3.1 GLOBINSKO ODVODNJAVANJE - KANALIZACIJA SKUPAJ</t>
  </si>
  <si>
    <t>S 4 4  882</t>
  </si>
  <si>
    <t>Izdelava jaška iz polietilena, krožnega prereza, premer 100 cm, globine nad 1 do 2 m</t>
  </si>
  <si>
    <t>Construction of polyethylene shaft, circular cross-section D 100 cm, depth over 1 to 2 m</t>
  </si>
  <si>
    <t>5.1.1. KANALIZACIJA  K9 SKUPAJ</t>
  </si>
  <si>
    <t>5.1.2. KANALIZACIJA  K10</t>
  </si>
  <si>
    <t>3.1 DELA S CEMENTNIM BETONOM</t>
  </si>
  <si>
    <t>N 1 1 0010</t>
  </si>
  <si>
    <t>Polno obbetoniranje kanalizacijske cevi DN300 z betonom C10/15.</t>
  </si>
  <si>
    <t>3.1 DELA S CEMENTNIM BETONOM SKUPAJ</t>
  </si>
  <si>
    <t>5.1.2. KANALIZACIJA  K10 SKUPAJ</t>
  </si>
  <si>
    <t>5.1.3. KANALIZACIJA  K11</t>
  </si>
  <si>
    <t>1.2 RUŠITVENA DELA</t>
  </si>
  <si>
    <t>Rušenje obstoječega betonskega jaška (bazo se ohrani), z zaporo odprtine iz armiranega poliestra, kateri služi kot opaž, ter obbetoniranjem z betonom C25/30, v debelini 20 cm.</t>
  </si>
  <si>
    <t>N 1 1 102</t>
  </si>
  <si>
    <t>1.2 RUŠITVENA DELA SKUPAJ</t>
  </si>
  <si>
    <t>3.1 JAŠKI</t>
  </si>
  <si>
    <t>N 1 1 103</t>
  </si>
  <si>
    <t>3.1 JAŠKI SKUPAJ</t>
  </si>
  <si>
    <t>5.1.3. KANALIZACIJA  K11 SKUPAJ</t>
  </si>
  <si>
    <t>5.1. KANALIZACIJA ZA ODPADNO VODO SKUPAJ</t>
  </si>
  <si>
    <t>5.2. VODOVODI</t>
  </si>
  <si>
    <t>1.1 Geodetska dela</t>
  </si>
  <si>
    <t>S 1 1 131</t>
  </si>
  <si>
    <t>Obnova in zavarovanje zakoličbe trase komunalnih vodov v ravninskem terenu</t>
  </si>
  <si>
    <t>S 1 1 231</t>
  </si>
  <si>
    <t>Postavitev in zavarovanje prečnega profila za komunalne vode v ravninskem terenu</t>
  </si>
  <si>
    <t>1.1 Geodetska dela skupaj</t>
  </si>
  <si>
    <t>2 ZEMELJSKA DELA</t>
  </si>
  <si>
    <t>2.1 Izkopi</t>
  </si>
  <si>
    <t>S 2 1 324</t>
  </si>
  <si>
    <t>Izkop vezljive zemljine/zrnate kamnine - 3. kategorije za temelje, kanalske rove, prepuste, jaške in drenaže, širine do 1,0 m in globine 1,1 do 2,0 m - strojno, planiranje dna ročno</t>
  </si>
  <si>
    <t>N 2 1 72002</t>
  </si>
  <si>
    <t>Ročni izkop lahke zemljine, globine do 2.0m, na območju vgradnje zaščitne cevi z odmetom izkopanega materiala 1m od roba izkopa.</t>
  </si>
  <si>
    <t>2.1 Izkopi skupaj</t>
  </si>
  <si>
    <t>2.2 Planum in temeljenje</t>
  </si>
  <si>
    <t>S 2 2 112</t>
  </si>
  <si>
    <t>Ureditev planuma temeljnih tal vezljive zemljine - 3. kategorije</t>
  </si>
  <si>
    <t>2.2 Planum in temeljenje skupaj</t>
  </si>
  <si>
    <t>2.3 Zasip</t>
  </si>
  <si>
    <t>Izdelava posteljice in zasip vodovodnih cevi s peščenim materialom 0/4mm ter ročno komprimiranje v plasteh po 15cm do višine 15 cm nad temenom cevi.</t>
  </si>
  <si>
    <t>Zasip vodovodne cevi z drobljencem 0/32 ter komprimiranje v plasteh po 30 cm.</t>
  </si>
  <si>
    <t>Zasip z vezljivo zemljino - 3. kategorije - strojno</t>
  </si>
  <si>
    <t>2.3 Zasip skupaj</t>
  </si>
  <si>
    <t>2 ZEMELJSKA DELA SKUPAJ</t>
  </si>
  <si>
    <t>3 TUJE STORITVE</t>
  </si>
  <si>
    <t>3.1 Vodovodi</t>
  </si>
  <si>
    <t>N 7 6 366</t>
  </si>
  <si>
    <t>Dobava in montaža vodovodnih cevi iz nodularne litine tip K9, DN100, PN=6.4MPa, zunanje in notranje zaščitenih proti koroziji (standardi ISO4179 in ISO8179), komplet s spojnim materialom in tesnili.</t>
  </si>
  <si>
    <t>N 7 6 818</t>
  </si>
  <si>
    <t>Dobava in montaža vodovodnega fazonskega kosa iz nodularne litine PN16: E-KOS Vi spojem DN100.</t>
  </si>
  <si>
    <t>N 7 6 819</t>
  </si>
  <si>
    <t>Dobava in montaža vodovodnega fazonskega kosa iz nodularne litine PN16: FFK-KOS 11.25 DN100.</t>
  </si>
  <si>
    <t>N 7 6 820</t>
  </si>
  <si>
    <t>Dobava in montaža vodovodnega fazonskega kosa iz nodularne litine PN16: FFK-KOS 22.5 DN100.</t>
  </si>
  <si>
    <t>N 7 6 821</t>
  </si>
  <si>
    <t>Dobava in montaža vodovodnega fazonskega kosa iz nodularne litine PN16: FFK-KOS 45 DN100.</t>
  </si>
  <si>
    <t>N 7 6 822</t>
  </si>
  <si>
    <t>Dobava in montaža vodovodnega fazonskega kosa iz nodularne litine PN16: MAXI GGS dvojna univerzalna spojka DN100.</t>
  </si>
  <si>
    <t>N 7 6 612</t>
  </si>
  <si>
    <t>Preizkus vodotesnosti cevovoda s tlačnim preizkusom.</t>
  </si>
  <si>
    <t>N 7 6 712</t>
  </si>
  <si>
    <t>Izpiranje, dezinfekcija in sanitarni preizkus vodovoda, vključno z nevtralizacijo vode.</t>
  </si>
  <si>
    <t>N 7 6 811</t>
  </si>
  <si>
    <t>Izdelava katastra komunalnih naprav - vnos v kataster podzemnih komunalnih naprav.</t>
  </si>
  <si>
    <t>N 7 6 812</t>
  </si>
  <si>
    <t xml:space="preserve">Dobava in montaža signalno opozorilnega traku POZOR VODA.  </t>
  </si>
  <si>
    <t>N 7 6 813</t>
  </si>
  <si>
    <t>Izvedba priključka na obstoječi cevovod (rezanje in odstranitev starega cevovoda).</t>
  </si>
  <si>
    <t>3.1 Vodovodi skupaj</t>
  </si>
  <si>
    <t>3.2 Preskusi, nadzor in tehnična dokumentacija</t>
  </si>
  <si>
    <t>3.2 Preskusi, nadzor in tehnična dokumentacija skupaj</t>
  </si>
  <si>
    <t>3 TUJE STORITVE SKUPAJ</t>
  </si>
  <si>
    <t>S 2 1 334</t>
  </si>
  <si>
    <t>Izkop vezljive zemljine/zrnate kamnine - 3. kategorije za temelje, kanalske rove, prepuste, jaške in drenaže, širine do 1,0 m in globine 2,1 do 4,0 m - strojno, planiranje dna ročno</t>
  </si>
  <si>
    <t>N 2 1 020</t>
  </si>
  <si>
    <t>Dodatni strojni izkop za revizijske jaske v vezljivi zemljini/zrnati kamnini - 3. kategorije.</t>
  </si>
  <si>
    <t>N 1 1 72002</t>
  </si>
  <si>
    <t>3.1 Gradbena in obrtniška dela</t>
  </si>
  <si>
    <t>N 2 1 017</t>
  </si>
  <si>
    <t>Zaščita odprtine zaščitne cevi s poliuretansko peno.</t>
  </si>
  <si>
    <t>N 2 1 018</t>
  </si>
  <si>
    <t>Zavarovanje lomnih točk cevovoda po končani gradnji z betonskim stebričkom 10/10/50cm.</t>
  </si>
  <si>
    <t>3.1 Gradbena in obrtniška dela skupaj</t>
  </si>
  <si>
    <t>N 5 3 103</t>
  </si>
  <si>
    <t>Dobava in polaganje zaščitne AB cevi DN300, na betonsko posteljico debeline 10+DN/20 cm, (komplet z gumijastim tesnilom in betonsko posteljico).</t>
  </si>
  <si>
    <t>N 5 3 104</t>
  </si>
  <si>
    <t>Izdelava vodovodnega AB jaška VJ-11.1 dim. 1,8,x1,6x3,5m, iz betona C25/30, komplet z vsemi pomožnimi deli (opaž, armatura, podložni beton, zatesnitev stikov in predorov cevi s tesnilnim trakom iz betonita in kavčuka, hidroizolacijo, vodotesnim LTŽ pokrov 250kN dim60X60cm, inox lestvijo), debelina sten in plošče d=20cm, po detajlu.</t>
  </si>
  <si>
    <t>4.1 Vodovodi</t>
  </si>
  <si>
    <t>N 7 1 366</t>
  </si>
  <si>
    <t>N 7 1 818</t>
  </si>
  <si>
    <t>N 7 1 819</t>
  </si>
  <si>
    <t>N 7 1 820</t>
  </si>
  <si>
    <t>N 7 1 830</t>
  </si>
  <si>
    <t>Dobava in montaža EV zasuna z ročnim kolesom iz nodularne litine DN65.</t>
  </si>
  <si>
    <t>N 7 1 834</t>
  </si>
  <si>
    <t>N 7 1 833</t>
  </si>
  <si>
    <t>Dobava in montaža distančnikov za montažo cevi v zaščitnih ceveh DN300.</t>
  </si>
  <si>
    <t>N 7 1 832</t>
  </si>
  <si>
    <t>Dobava in montaža vodovodnega fazonskega kosa iz nodularne litine PN16: MMK-KOS 11,25 Vi spojem DN100.</t>
  </si>
  <si>
    <t>N 7 1 829</t>
  </si>
  <si>
    <t>Dobava in montaža vodovodnega fazonskega kosa iz nodularne litine PN16: E-KOS DN100.</t>
  </si>
  <si>
    <t>N 7 1 831</t>
  </si>
  <si>
    <t>Dobava in montaža EV zasuna z teleskopsko vgradno garnituro in cestno kapo iz nodularne litine DN65.</t>
  </si>
  <si>
    <t>N 7 1 827</t>
  </si>
  <si>
    <t>Dobava in montaža vodovodnega fazonskega kosa iz nodularne litine PN16: FFR-KOS DN100/65.</t>
  </si>
  <si>
    <t>N 7 1 828</t>
  </si>
  <si>
    <t>Dobava in montaža kombiniranega zračnika iz nodularne litine DN65.</t>
  </si>
  <si>
    <t>N 7 1 822</t>
  </si>
  <si>
    <t>N 7 1 826</t>
  </si>
  <si>
    <t>Dobava in montaža vodovodnega fazonskega kosa iz nodularne litine PN16: FF-KOS L=1,0m, DN100.</t>
  </si>
  <si>
    <t>N 7 1 825</t>
  </si>
  <si>
    <t>Dobava in montaža vodovodnega fazonskega kosa iz nodularne litine PN16: T-KOS DN100/100.</t>
  </si>
  <si>
    <t>N 7 1 612</t>
  </si>
  <si>
    <t>0017</t>
  </si>
  <si>
    <t>N 7 1 824</t>
  </si>
  <si>
    <t>Dobava in montaža vodovodnega fazonskega kosa iz nodularne litine PN16: FFK-Q-KOS 90 DN60.</t>
  </si>
  <si>
    <t>0018</t>
  </si>
  <si>
    <t>N 7 1 712</t>
  </si>
  <si>
    <t>0019</t>
  </si>
  <si>
    <t>N 7 1 811</t>
  </si>
  <si>
    <t>0020</t>
  </si>
  <si>
    <t>N 7 1 812</t>
  </si>
  <si>
    <t>0021</t>
  </si>
  <si>
    <t>N 7 1 813</t>
  </si>
  <si>
    <t>0022</t>
  </si>
  <si>
    <t>N 7 1 823</t>
  </si>
  <si>
    <t>Dobava in montaža vodovodnega fazonskega kosa iz nodularne litine PN16: FFK-Q-KOS 90 DN100.</t>
  </si>
  <si>
    <t>4.1 Vodovodi skupaj</t>
  </si>
  <si>
    <t>4.2 Preskusi, nadzor in tehnična dokumentacija</t>
  </si>
  <si>
    <t>4.2 Preskusi, nadzor in tehnična dokumentacija skupaj</t>
  </si>
  <si>
    <t>4 TUJE STORITVE SKUPAJ</t>
  </si>
  <si>
    <t>N 2 4 72002</t>
  </si>
  <si>
    <t>2.3 Ločilne, drenažne in filtrske plasti ter delovni plato</t>
  </si>
  <si>
    <t>N 1 2 316</t>
  </si>
  <si>
    <t>Dobava in vgraditev geotekstila 200g/m2 za ločilno plast.</t>
  </si>
  <si>
    <t>2.3 Ločilne, drenažne in filtrske plasti ter delovni plato skupaj</t>
  </si>
  <si>
    <t>2.4 Zasip</t>
  </si>
  <si>
    <t>N 2 4 0001</t>
  </si>
  <si>
    <t>N 2 2 2223</t>
  </si>
  <si>
    <t xml:space="preserve">Zasip vodovodne cevi z drobljencem 0/32 ter komprimiranje v plasteh po 30 cm.
</t>
  </si>
  <si>
    <t>2.4 Zasip skupaj</t>
  </si>
  <si>
    <t>N 1 3 017</t>
  </si>
  <si>
    <t>N 1 3 018</t>
  </si>
  <si>
    <t>N 3 1 102</t>
  </si>
  <si>
    <t>Izdelava vodovodnega AB jaška VJ-8.1 dim. 2,7,x2,9x2,7m, iz betona C25/30, komplet z vsemi pomožnimi deli (opaž, armatura, podložni beton, zatesnitev stikov in predorov cevi s tesnilnim trakom iz betonita in kavčuka, hidroizolacijo, LTŽ pokrov 250kN dim60X60cm, inox lestvijo), debelina sten in plošče d=20cm, po detajlu.</t>
  </si>
  <si>
    <t>N 4 1 365</t>
  </si>
  <si>
    <t>Dobava in montaža vodovodnih cevi iz nodularne litine tip K9, DN200, PN=6.4MPa, s sidrnim Vi spojem, zunanje in notranje zaščitenih proti koroziji (standardi ISO4179 in ISO8179), komplet s spojnim materialom in tesnili.</t>
  </si>
  <si>
    <t>N 4 1 505</t>
  </si>
  <si>
    <t>Dobava in montaža vodovodnega fazonskega kosa iz nodularne litine PN16: MAXI GGS dvojna univerzalna spojka DN200.</t>
  </si>
  <si>
    <t>N 4 1 555</t>
  </si>
  <si>
    <t>Dobava in montaža vodovodnega fazonskega kosa iz nodularne litine PN16: MMK-KOS 45 Vi spojem DN200.</t>
  </si>
  <si>
    <t>N 4 1 557</t>
  </si>
  <si>
    <t>N 4 1 558</t>
  </si>
  <si>
    <t>Dobava in montaža kombiniranega zračnika iz nodularne litine DN100.</t>
  </si>
  <si>
    <t>N 4 1 559</t>
  </si>
  <si>
    <t>Dobava in montaža gasilske spojke iz nodularne litine DN100.</t>
  </si>
  <si>
    <t>N 4 1 560</t>
  </si>
  <si>
    <t>Dobava in montaža vodovodnega fazonskega kosa iz nodularne litine PN16: T-KOS DN200/100.</t>
  </si>
  <si>
    <t>N 4 1 561</t>
  </si>
  <si>
    <t>Dobava in montaža vodovodnega fazonskega kosa iz nodularne litine PN16: FF-KOS L=0,8m, DN200.</t>
  </si>
  <si>
    <t>N 4 1 562</t>
  </si>
  <si>
    <t>Dobava in montaža vodovodnega fazonskega kosa iz nodularne litine PN16: E-KOS DN200.</t>
  </si>
  <si>
    <t>N 4 1 563</t>
  </si>
  <si>
    <t>Dobava in montaža vodovodnega fazonskega kosa iz nodularne litine PN16: E-KOS Vi spojem DN200.</t>
  </si>
  <si>
    <t>N 4 1 564</t>
  </si>
  <si>
    <t>Dobava in montaža vodovodnega fazonskega kosa iz nodularne litine PN16: FFK-KOS 45 DN200.</t>
  </si>
  <si>
    <t>N 4 1 556</t>
  </si>
  <si>
    <t>Dobava in montaža EV zasuna z ročnim kolesom iz nodularne litine DN100.</t>
  </si>
  <si>
    <t>N 4 1 612</t>
  </si>
  <si>
    <t>N 4 1 712</t>
  </si>
  <si>
    <t>N 4 1 811</t>
  </si>
  <si>
    <t>N 4 1 812</t>
  </si>
  <si>
    <t>N 4 1 813</t>
  </si>
  <si>
    <t>N 4 1 814</t>
  </si>
  <si>
    <t>N 4 1 817</t>
  </si>
  <si>
    <t>Dobava in postavitev tipskih označevalnih tablic cevovoda po zahtevah upravljalca vodovoda.</t>
  </si>
  <si>
    <t>5.2. VODOVODI SKUPAJ</t>
  </si>
  <si>
    <t>Vodovod</t>
  </si>
  <si>
    <t>6.1. ELEKTROENERGETSKI NN IN SN VODI</t>
  </si>
  <si>
    <t xml:space="preserve">Trasiranje in zakoličba kablovoda
</t>
  </si>
  <si>
    <t xml:space="preserve">Pazljiv strojni in deloma ročni izkop obstoječega SN kabla
</t>
  </si>
  <si>
    <t xml:space="preserve">Strojni izkop kabelskega jarka širine 0,7 m in globine 1,1 m v terenu III. ktg., izdelava podlage iz suhega betona C 12/15 v debelini 10 cm, vzdolžno rezanje cevi in natik le teh na  kable, obvijanje cevi s PVC folijo, obbetoniranje z betonom C 12/15 v sloju 10 cm, zasip tamponskim gramozom ter nabijanje po slojih 20 cm, polaganje ozemljilnega valjanca, polaganje PVC opozorilnega traku,  odvoz odvečnega materiala
</t>
  </si>
  <si>
    <t xml:space="preserve">Strojni izkop kabelskega jarka širine 0,6 m in globine 0,85 m v terenu III. ktg., izdelava podlage iz mivke v debelini 10 cm, polaganje prestavljenega SN kabla, zasip s peskom granulacije 3-7mm ter nabijanje po slojih 20 cm, polaganje GAL ščitnika nad kabel, polaganje ozemljilnega valjanca, polaganje PVC opozorilnega traku, odvoz odvečnega materiala
</t>
  </si>
  <si>
    <t>N 1 1 105</t>
  </si>
  <si>
    <t xml:space="preserve">Dobava PVC cev f110 mm skupaj z original čepi, vodotesnimi spoji, distančniki, … 
</t>
  </si>
  <si>
    <t>N 1 1 106</t>
  </si>
  <si>
    <t xml:space="preserve">Dobava valjanca FeZn 25x4 mm, križne sponke z zaščito proti koroziji z bitumensko maso, ….
</t>
  </si>
  <si>
    <t>N 1 1 108</t>
  </si>
  <si>
    <t xml:space="preserve">Dobava rdečega PVC opozorilnega traku z napisom "POZOR ENERGETSKI KABEL" 
</t>
  </si>
  <si>
    <t xml:space="preserve">Snemanje profila in zakoličba stojnih mest za nov drog
</t>
  </si>
  <si>
    <t>KPL</t>
  </si>
  <si>
    <t>cpl</t>
  </si>
  <si>
    <t xml:space="preserve">Strojni izkop jame za N drog, zasip in razmet materiala
</t>
  </si>
  <si>
    <t>N 1 2 103</t>
  </si>
  <si>
    <t xml:space="preserve">Demontaža obstoječega droga, skupaj z odvezovanjem vodnikov in odvozom na deponijo
</t>
  </si>
  <si>
    <t>N 1 2 104</t>
  </si>
  <si>
    <t xml:space="preserve">Dobava in montaža tipskega lesenega N (Nd10m) droga z betonskimi kleščami BK 20kNm in horizontalnim ločilnikom s komoro RAL1000, visečimi izolatorji  (dodatno mehansko in električno ojačenje), vezava droga in postavitev v linijo daljnovoda, napenjanje ter podaljševanje vodnikov in povezava tokovodnikov na izolatorje
</t>
  </si>
  <si>
    <t>N 1 2 105</t>
  </si>
  <si>
    <t xml:space="preserve">Dobava in montaža tipskega lesenega N (Nd10m) droga z betonskimi kleščami BK 20kNm in ravno konzolo KN1000, podpornimi izolatorji  (dodatno mehansko in električno ojačenje), vezava droga in postavitev v linijo daljnovoda, napenjanje ter podaljševanje vodnikov in povezava tokovodnikov na izolatorje
</t>
  </si>
  <si>
    <t>N 1 2 106</t>
  </si>
  <si>
    <t xml:space="preserve">Dobava valjanca FeZn 25x4 mm, križne sponke z zaščito proti koroziji z bitumensko maso, …. In izvedba ozemljitve droga s horizontalnim ločilnikom 
</t>
  </si>
  <si>
    <t>N 1 3 101</t>
  </si>
  <si>
    <t>N 1 3 102</t>
  </si>
  <si>
    <t>N 1 3 103</t>
  </si>
  <si>
    <t>N 1 3 104</t>
  </si>
  <si>
    <t xml:space="preserve">Dobava in montaža tipskega lesenega N (Nd11m) droga z betonskimi kleščami BK 20kNm in obesnimi konzolami za N drog, podpornimi izolatorji  (dodatno mehansko in električno ojačenje), vezava droga in postavitev v linijo daljnovoda, napenjanje ter podaljševanje vodnikov in povezava tokovodnikov na izolatorje
</t>
  </si>
  <si>
    <t>N 1 4 101</t>
  </si>
  <si>
    <t>N 1 4 102</t>
  </si>
  <si>
    <t>N 1 4 103</t>
  </si>
  <si>
    <t>N 1 4 104</t>
  </si>
  <si>
    <t>N 1 5 101</t>
  </si>
  <si>
    <t>N 1 5 102</t>
  </si>
  <si>
    <t>N 1 5 103</t>
  </si>
  <si>
    <t xml:space="preserve">Demontaža obstoječega droga s horizontalnim ločilnikom, skupaj z odvezovanjem vodnikov in odvozom na deponijo
</t>
  </si>
  <si>
    <t>N 1 5 104</t>
  </si>
  <si>
    <t xml:space="preserve">Dobava in montaža tipskega lesenega N (Nd11m) droga z betonskimi kleščami BK 20kNm in horizontalnim ločilnikom s komoro RAL1000, visečimi izolatorji  (dodatno mehansko in električno ojačenje), vezava droga in postavitev v linijo daljnovoda, napenjanje ter podaljševanje vodnikov in povezava tokovodnikov na izolatorje
</t>
  </si>
  <si>
    <t>N 1 5 105</t>
  </si>
  <si>
    <t>N 1 5 106</t>
  </si>
  <si>
    <t>N 1 6 101</t>
  </si>
  <si>
    <t>N 1 6 102</t>
  </si>
  <si>
    <t xml:space="preserve">Strojni izkop jame za KA drog, zasip in razmet materiala
</t>
  </si>
  <si>
    <t>N 1 6 103</t>
  </si>
  <si>
    <t>N 1 6 104</t>
  </si>
  <si>
    <t xml:space="preserve">Dobava in montaža tipskega lesenega kotnega A (KA 13m) droga z betonskimi kleščami BK 40kNm in ravno kotno konzolo KKO1000, podpornimi izolatorji  (dodatno mehansko in električno ojačenje), vezava droga in postavitev v linijo daljnovoda, napenjanje ter podaljševanje vodnikov in povezava tokovodnikov na izolatorje
</t>
  </si>
  <si>
    <t>N 1 7 101</t>
  </si>
  <si>
    <t>N 1 7 102</t>
  </si>
  <si>
    <t xml:space="preserve">Strojni izkop kabelskega jarka širine 0,6 m in globine 1,1 m v terenu III. ktg., izdelava podlage iz suhega betona C 12/15 v debelini 10 cm, polaganje 1x stigmaflex cevi f110 mm, obbetoniranje z betonom C 12/15 v sloju 10 cm, zasip tamponskim gramozom ter nabijanje po slojih 20 cm, polaganje ozemljilnega valjanca, polaganje PVC opozorilnega traku,  odvoz odvečnega materiala
</t>
  </si>
  <si>
    <t>N 1 7 103</t>
  </si>
  <si>
    <t xml:space="preserve">Strojni izkop kabelskega jarka širine 0,45 m in globine 0,85 m v terenu III. ktg., izdelava podlage iz mivke v debelini 10 cm, polaganje NN kabla, zasip s peskom granulacije 3-7mm ter nabijanje po slojih 20 cm, polaganje GAL ščitnika nad kabel, polaganje ozemljilnega valjanca, polaganje PVC opozorilnega traku, odvoz odvečnega materiala
</t>
  </si>
  <si>
    <t>N 1 7 104</t>
  </si>
  <si>
    <t>N 1 7 105</t>
  </si>
  <si>
    <t xml:space="preserve">Dobava in izdelava kabelskih končnikov za gornji kabel, ter zaključevanje kablov v omarah in TP
</t>
  </si>
  <si>
    <t>N 1 8 101</t>
  </si>
  <si>
    <t>N 1 8 102</t>
  </si>
  <si>
    <t>N 1 8 103</t>
  </si>
  <si>
    <t>N 1 8 104</t>
  </si>
  <si>
    <t>N 1 8 105</t>
  </si>
  <si>
    <t>N 1 8 106</t>
  </si>
  <si>
    <t>N 1 8 107</t>
  </si>
  <si>
    <t xml:space="preserve">Dobava kabla tipa NA2X2Y-J  4x70+2,5 mm2, 1 kV
</t>
  </si>
  <si>
    <t>N 1 8 108</t>
  </si>
  <si>
    <t xml:space="preserve">Uvleka kabla tipa NA2X2Y-J  4x70+2,5 mm2, 1 kV v predvidene cevi KK
</t>
  </si>
  <si>
    <t>N 1 8 109</t>
  </si>
  <si>
    <t xml:space="preserve">Uvleka kabla tipa NA2X2Y-J  4x70+2,5 mm2, 1 kV v obstoječe cevi KK
</t>
  </si>
  <si>
    <t>6.1. ELEKTROENERGETSKI NN IN SN VODI SKUPAJ</t>
  </si>
  <si>
    <t>6.2. TELEKOMUNIKACIJSKI VODI</t>
  </si>
  <si>
    <t>1 TK-9</t>
  </si>
  <si>
    <t>1.1 Kabli</t>
  </si>
  <si>
    <t xml:space="preserve">TK 59 250x4x0,6 GM
</t>
  </si>
  <si>
    <t>1.1 Kabli skupaj</t>
  </si>
  <si>
    <t>1.2 Gradbena dela</t>
  </si>
  <si>
    <t xml:space="preserve">Trasiranje nove trase telefonske kabelske kanalizacije 
</t>
  </si>
  <si>
    <t xml:space="preserve">Trasiranje trase po obstoječem kablu ali kabelski kanalizaciji z uporabo obstoječih načrtov
</t>
  </si>
  <si>
    <t xml:space="preserve">Dodatek za ročni izkop  nad obstoječim medkrajevnim zemeljskim kablom 
</t>
  </si>
  <si>
    <t xml:space="preserve">Obbetoniranje kabelske kanalizacije beton (C8/10)
</t>
  </si>
  <si>
    <t xml:space="preserve">Izdelava  PVC 1x fi110 kabelske kanalizacije, izkop v zemljišču III.Ktg. na globini 0,8m nad temenom cevi, polaganje PVC fi 110mm cevi, zasip cevi s peskom 0-4mm, ostali zasip po slojih z utrjevanjem trase, odvoz materiala
</t>
  </si>
  <si>
    <t>N 1 2 107</t>
  </si>
  <si>
    <t xml:space="preserve">Dobava in montaža PVC traku z napisom "POZOR TELEKOM KABEL"
</t>
  </si>
  <si>
    <t>N 1 2 108</t>
  </si>
  <si>
    <t xml:space="preserve">Dodatek za oteženo delo (ovire; korenine, povozna površina, podzemne instalacije ipd) pri izkopu za kabel. kanalizacijo in kabelske jaške v zemlj. IV-V ktg. 
</t>
  </si>
  <si>
    <t>N 1 2 109</t>
  </si>
  <si>
    <t xml:space="preserve">Stroški nadzora podjetja Telekom - predvideno
</t>
  </si>
  <si>
    <t>1.2 Gradbena dela skupaj</t>
  </si>
  <si>
    <t>1.3 Kabelsko montažna dela</t>
  </si>
  <si>
    <t xml:space="preserve">Uvlečenje predvleke in TK 59 kabla kapacitete od 100x4 do 500x4 v plastično kabelsko kanalizacijo z uvlečenjem predvleke
</t>
  </si>
  <si>
    <t xml:space="preserve">Dobava in izdelava ravne spojke na kablu TK 59 kapacitete 250x4
</t>
  </si>
  <si>
    <t xml:space="preserve">Označitev kablov v kabelskem jašku
</t>
  </si>
  <si>
    <t>1.3 Kabelsko montažna dela skupaj</t>
  </si>
  <si>
    <t>1 TK-9 SKUPAJ</t>
  </si>
  <si>
    <t>2 TK-10</t>
  </si>
  <si>
    <t>2.1 Kabli</t>
  </si>
  <si>
    <t xml:space="preserve">TK 59 50x4x0,4 GM
</t>
  </si>
  <si>
    <t xml:space="preserve">TK 59 200x4x0,6 GM
</t>
  </si>
  <si>
    <t xml:space="preserve">TOSM 03 12x12 II/III 0,38/0,25x3,5/19 CMAN
</t>
  </si>
  <si>
    <t>2.1 Kabli skupaj</t>
  </si>
  <si>
    <t>2.2 Gradbena dela</t>
  </si>
  <si>
    <t>N 1 5 107</t>
  </si>
  <si>
    <t xml:space="preserve">Izdelava  PVC 2x fi110 + PEHD 1x fi63 + PEHD 1x fi50 cevne kabelske kanalizacije, izkop v zemljišču III.Ktg. na globini 0,8m nad temenom cevi, polaganje PE cevi fi 40mm in 63mm ter PVC fi 110mm, zasip cevi s peskom 0-4mm, ostali zasip po slojih z utrjevanjem trase
</t>
  </si>
  <si>
    <t>N 1 5 108</t>
  </si>
  <si>
    <t>N 1 5 109</t>
  </si>
  <si>
    <t>N 1 5 110</t>
  </si>
  <si>
    <t>N 1 5 111</t>
  </si>
  <si>
    <t>2.2 Gradbena dela skupaj</t>
  </si>
  <si>
    <t>2.3 Kabelsko montažna dela</t>
  </si>
  <si>
    <t xml:space="preserve">Uvlečenje predvleke in TK 59 kabla kapacitete od 3x4 do 100x4 v plastično kabelsko kanalizacijo z uvlečenjem predvleke
</t>
  </si>
  <si>
    <t xml:space="preserve">Dobava in izdelava ravne spojke na kablu TK 59 kapacitete 50x4
</t>
  </si>
  <si>
    <t xml:space="preserve">Dobava in izdelava ravne spojke na kablu TK 59 kapacitete 200x4
</t>
  </si>
  <si>
    <t>N 1 6 105</t>
  </si>
  <si>
    <t xml:space="preserve">Uvlečenje - upihovanje optičnega kabla  TOSM 03 v PEHD cevi
</t>
  </si>
  <si>
    <t>N 1 6 106</t>
  </si>
  <si>
    <t xml:space="preserve">Predelava oziroma prevezava obstoječe optične spojke v obstoječem jašku za 144 vlaken
</t>
  </si>
  <si>
    <t>N 1 6 107</t>
  </si>
  <si>
    <t xml:space="preserve">Navijanje rezerve v dolžini kabla in montaža rezerve na steno jaška oz. prostor
</t>
  </si>
  <si>
    <t>N 1 6 108</t>
  </si>
  <si>
    <t>2.3 Kabelsko montažna dela skupaj</t>
  </si>
  <si>
    <t>2 TK-10 SKUPAJ</t>
  </si>
  <si>
    <t>3 TK-DARS</t>
  </si>
  <si>
    <t>3.1 Kabli</t>
  </si>
  <si>
    <t>3.1 Kabli skupaj</t>
  </si>
  <si>
    <t>3.2 Gradbena dela</t>
  </si>
  <si>
    <t xml:space="preserve">Izkop jarka za kabelsko kanalizacijo v zemljišču III.Ktg. na globini 0,8m nad temenom cevi, polaganje PE cevi fi 50mm, zasip cevi s peskom 0-4mm, ostali zasip po slojih z utrjevanjem trase, odvoz materiala (50% DARS in 50% MORS)
</t>
  </si>
  <si>
    <t xml:space="preserve">Dobava PE cevi (dvojčka 2x50mm) 
</t>
  </si>
  <si>
    <t xml:space="preserve">Dobava in montaža PVC traku z napisom "POZOR OPTIČNI KABEL"
</t>
  </si>
  <si>
    <t>3.2 Gradbena dela skupaj</t>
  </si>
  <si>
    <t>3.3 Kabelsko montažna dela</t>
  </si>
  <si>
    <t>N 1 9 101</t>
  </si>
  <si>
    <t>N 1 9 102</t>
  </si>
  <si>
    <t>N 1 9 103</t>
  </si>
  <si>
    <t>N 1 9 104</t>
  </si>
  <si>
    <t>3.3 Kabelsko montažna dela skupaj</t>
  </si>
  <si>
    <t>3 TK-DARS SKUPAJ</t>
  </si>
  <si>
    <t>4 TK-MORS</t>
  </si>
  <si>
    <t>4.1 Gradbena dela</t>
  </si>
  <si>
    <t>N 1 10 101</t>
  </si>
  <si>
    <t>N 1 10 102</t>
  </si>
  <si>
    <t>N 1 10 103</t>
  </si>
  <si>
    <t>N 1 10 104</t>
  </si>
  <si>
    <t xml:space="preserve">Izkop jarka za kabelsko kanalizacijo v zemljišču III.Ktg. na globini 0,8m nad temenom cevi, polaganje PE cevi fi 50mm, zasip cevi s peskom 0-4mm, ostali zasip po slojih z utrjevanjem trase, odvoz materiala (50% DARS in 50% MORS &amp; K10 - 100% MORS)
</t>
  </si>
  <si>
    <t>N 1 10 105</t>
  </si>
  <si>
    <t xml:space="preserve">Dobava PE cevi (dvojčka 2x50mm) 
</t>
  </si>
  <si>
    <t>N 1 10 106</t>
  </si>
  <si>
    <t xml:space="preserve">Obbetoniranje kabelske kanalizacije beton (C8/10)
</t>
  </si>
  <si>
    <t>N 1 10 107</t>
  </si>
  <si>
    <t xml:space="preserve">Dobava in montaža PVC traku z napisom "POZOR OPTIČNI KABEL"
</t>
  </si>
  <si>
    <t>N 1 10 108</t>
  </si>
  <si>
    <t xml:space="preserve">Tlačni preizkus in kalibracija PEHD cevi
</t>
  </si>
  <si>
    <t>N 1 10 109</t>
  </si>
  <si>
    <t>4.1 Gradbena dela skupaj</t>
  </si>
  <si>
    <t>4 TK-MORS SKUPAJ</t>
  </si>
  <si>
    <t>6.2. TELEKOMUNIKACIJSKI VODI SKUPAJ</t>
  </si>
  <si>
    <t>NEPREDVIDENA DELA 10%</t>
  </si>
  <si>
    <t>SKUPAJ Z NEPREDVIDENIMI DELI</t>
  </si>
  <si>
    <t>1.1.1.</t>
  </si>
  <si>
    <t>1.1.2.</t>
  </si>
  <si>
    <t>Deviacije</t>
  </si>
  <si>
    <t>VOZNE POVRŠINE</t>
  </si>
  <si>
    <t>Glavna trasa</t>
  </si>
  <si>
    <t>1.2.1.</t>
  </si>
  <si>
    <t>1.2.2.</t>
  </si>
  <si>
    <t>HODNIKI ZA PEŠCE IN KOLESARSKE STEZE</t>
  </si>
  <si>
    <t xml:space="preserve">Nivo </t>
  </si>
  <si>
    <t>1.2.2.1 Preddela</t>
  </si>
  <si>
    <t>1.2.2.1.1 Geodetska dela</t>
  </si>
  <si>
    <t>Obnova in zavarovanje zakoličbe osi trase ostale javne ceste v ravninskem terenu</t>
  </si>
  <si>
    <t>S 1 1 221</t>
  </si>
  <si>
    <t>Postavitev in zavarovanje prečnega profila ostale javne ceste v ravninskem terenu</t>
  </si>
  <si>
    <t>1.2.2.1.1 Geodetska dela skupaj</t>
  </si>
  <si>
    <t>1.2.2.1.2 Čiščenje terena</t>
  </si>
  <si>
    <t>S 1 2 231</t>
  </si>
  <si>
    <t>Demontaža jeklene varnostne ograje</t>
  </si>
  <si>
    <t>S 1 2 323</t>
  </si>
  <si>
    <t>Porušitev in odstranitev asfaltne plasti v debelini nad 10 cm</t>
  </si>
  <si>
    <t>S 1 2 391</t>
  </si>
  <si>
    <t>Porušitev in odstranitev robnika iz cementnega betona</t>
  </si>
  <si>
    <t>1.2.2.1.2 Čiščenje terena skupaj</t>
  </si>
  <si>
    <t>1.2.2.1 Preddela skupaj</t>
  </si>
  <si>
    <t>1.2.2.2 Zemeljska dela in temeljenje</t>
  </si>
  <si>
    <t>1.2.2.2.1 Izkopi</t>
  </si>
  <si>
    <t>1.2.2.2.1 Izkopi skupaj</t>
  </si>
  <si>
    <t>1.2.2.2.2 Nasipi, zasipi, klini, posteljica in glinasti naboj</t>
  </si>
  <si>
    <t>S 2 4 475</t>
  </si>
  <si>
    <t>Izdelava posteljice iz drobljenih kamnitih zrn v debelini 40 cm</t>
  </si>
  <si>
    <t>1.2.2.2.2 Nasipi, zasipi, klini, posteljica in glinasti naboj skupaj</t>
  </si>
  <si>
    <t>1.2.2.2.3 Brežine in zelenice</t>
  </si>
  <si>
    <t>Slopes and green plot</t>
  </si>
  <si>
    <t>S 2 5 111</t>
  </si>
  <si>
    <t>Humuziranje brežin brez valjanja</t>
  </si>
  <si>
    <t>Soiling of slopes without rolling</t>
  </si>
  <si>
    <t>1.2.2.2.3 Brežine in zelenice skupaj</t>
  </si>
  <si>
    <t>1.2.2.2.4 Razprostiranje odvečnega materiala</t>
  </si>
  <si>
    <t>S 2 9 141</t>
  </si>
  <si>
    <t>Ureditev deponije zemljine, upoštevati že obstoječo deponijo</t>
  </si>
  <si>
    <t>S 2 9 153</t>
  </si>
  <si>
    <t>Odlaganje odpadnega asfalta na komunalno deponijo, upoštevati predelavo (reciklažo) odpadnega asfalta</t>
  </si>
  <si>
    <t>T</t>
  </si>
  <si>
    <t>t</t>
  </si>
  <si>
    <t>S 2 9 154</t>
  </si>
  <si>
    <t>Odlaganje odpadnega cementnega betona na komunalno deponijo</t>
  </si>
  <si>
    <t>1.2.2.2.4 Razprostiranje odvečnega materiala skupaj</t>
  </si>
  <si>
    <t>1.2.2.2 Zemeljska dela in temeljenje skupaj</t>
  </si>
  <si>
    <t>1.2.2.3 Voziščne konstrukcije</t>
  </si>
  <si>
    <t>1.2.2.3.1 Nosilne plasti</t>
  </si>
  <si>
    <t>S 3 1 131</t>
  </si>
  <si>
    <t>Izdelava nevezane nosilne plasti enakomerno zrnatega drobljenca iz kamnine v debelini do 20 cm; d=15 cm</t>
  </si>
  <si>
    <t>1.2.2.3.1 Nosilne plasti skupaj</t>
  </si>
  <si>
    <t>1.2.2.3.2 Obrabne in zaporne plasti</t>
  </si>
  <si>
    <t>S 3 2 254</t>
  </si>
  <si>
    <t>Izdelava obrabne in zaporne plasti bituminizirane zmesi AC 8 surf B 70/100 A5 v debelini 4 cm</t>
  </si>
  <si>
    <t>1.2.2.3.2 Obrabne in zaporne plasti skupaj</t>
  </si>
  <si>
    <t>1.2.2.3.3 Robni elementi vozišč</t>
  </si>
  <si>
    <t>S 3 5 233</t>
  </si>
  <si>
    <t>Dobava in vgraditev predfabriciranega pogreznjenega robnika iz cementnega betona  s prerezom 12/20 cm</t>
  </si>
  <si>
    <t>S 3 5 313</t>
  </si>
  <si>
    <t>Izdelava obrobe iz malih tlakovcev iz naravnega kamna velikosti 10 cm/10 cm /10 cm</t>
  </si>
  <si>
    <t>1.2.2.3.3 Robni elementi vozišč skupaj</t>
  </si>
  <si>
    <t>1.2.2.3.4 Bankine</t>
  </si>
  <si>
    <t>S 3 6 411</t>
  </si>
  <si>
    <t>Izdelava bankine, utrjene z drobljencem, zapolnjenim s humusom, široke do 0,50 m</t>
  </si>
  <si>
    <t>S 3 6 414</t>
  </si>
  <si>
    <t>Izdelava bankine, utrjene z drobljencem, zapolnjenim s humusom, široke nad 1,00 m</t>
  </si>
  <si>
    <t>1.2.2.3.4 Bankine skupaj</t>
  </si>
  <si>
    <t>1.2.2.3 Voziščne konstrukcije skupaj</t>
  </si>
  <si>
    <t>1.2.2 GLAVNA TRASA SKUPAJ</t>
  </si>
  <si>
    <t>1.2.1.1.1 Zemeljska dela in temeljenje</t>
  </si>
  <si>
    <t>1.2.1.1.1.1 Izkopi</t>
  </si>
  <si>
    <t>Excavations</t>
  </si>
  <si>
    <t>S 2 1 114</t>
  </si>
  <si>
    <t xml:space="preserve">Površinski izkop plodne zemljine - 1. kategorije - strojno z nakladanjem </t>
  </si>
  <si>
    <t>1.2.1.1.1.1 Izkopi skupaj</t>
  </si>
  <si>
    <t>1.2.1.1.1.2 Nasipi, zasipi, klini, posteljica in glinasti naboj</t>
  </si>
  <si>
    <t>1.2.1.1.1.2 Nasipi, zasipi, klini, posteljica in glinasti naboj skupaj</t>
  </si>
  <si>
    <t>1.2.1.1.1.3 Razprostiranje odvečnega materiala</t>
  </si>
  <si>
    <t>S 2 9 131</t>
  </si>
  <si>
    <t>Razprostiranje odvečne plodne zemljine - 1. kategorije</t>
  </si>
  <si>
    <t>Ureditev deponije zemljine, upoštevati že obstoječo deponijo.</t>
  </si>
  <si>
    <t>1.2.1.1.1.3 Razprostiranje odvečnega materiala skupaj</t>
  </si>
  <si>
    <t>1.2.1.1.1 Zemeljska dela in temeljenje skupaj</t>
  </si>
  <si>
    <t>1.2.1.1.2 Voziščne konstrukcije</t>
  </si>
  <si>
    <t>1.2.1.1.2.1 Nosilne plasti</t>
  </si>
  <si>
    <t>1.2.1.1.2.1 Nosilne plasti skupaj</t>
  </si>
  <si>
    <t>1.2.1.1.2.2 Obrabne in zaporne plasti</t>
  </si>
  <si>
    <t>1.2.1.1.2.2 Obrabne in zaporne plasti skupaj</t>
  </si>
  <si>
    <t>1.2.1.1.2.3 Robni elementi vozišč</t>
  </si>
  <si>
    <t>1.2.1.1.2.3 Robni elementi vozišč skupaj</t>
  </si>
  <si>
    <t>1.2.1.1.2 Voziščne konstrukcije skupaj</t>
  </si>
  <si>
    <t>1.2.1.1.3 Oprema ceste</t>
  </si>
  <si>
    <t>1.2.1.1.3.1 Pokončna oprema cest</t>
  </si>
  <si>
    <t>Vertical road outfit</t>
  </si>
  <si>
    <t>N 3 1 003</t>
  </si>
  <si>
    <t>Dobava in vgraditev stebrička za prometni znak iz vroče cinkane jeklene cevi s premerom 64 mm, ustrezne dolžine. Vključno z idelavo temelja fi.30/80 cm in vsem pritrdilnim materialom</t>
  </si>
  <si>
    <t>S 6 1 641</t>
  </si>
  <si>
    <t>Dobava in pritrditev okroglega prometnega znaka, podloga iz aluminijaste pločevine, znak z odsevno folijo 1. vrste, premera 400 mm</t>
  </si>
  <si>
    <t>1.2.1.1.3.1 Pokončna oprema cest skupaj</t>
  </si>
  <si>
    <t>1.2.1.1.3 Oprema ceste skupaj</t>
  </si>
  <si>
    <t>1.2.1.1 Deviacija 1-47 skupaj</t>
  </si>
  <si>
    <t>1.2.1.2 Deviacija 1-48</t>
  </si>
  <si>
    <t>1.2.1.2.1 Zemeljska dela in temeljenje</t>
  </si>
  <si>
    <t>1.2.1.2.1.1 Izkopi</t>
  </si>
  <si>
    <t>1.2.1.2.1.1 Izkopi skupaj</t>
  </si>
  <si>
    <t>1.2.1.2.1.2 Nasipi, zasipi, klini, posteljica in glinasti naboj</t>
  </si>
  <si>
    <t>1.2.1.2.1.3 Razprostiranje odvečnega materiala</t>
  </si>
  <si>
    <t>1.2.1.2.1.3 Razprostiranje odvečnega materiala skupaj</t>
  </si>
  <si>
    <t>1.2.1.2.1 Zemeljska dela in temeljenje skupaj</t>
  </si>
  <si>
    <t>1.2.1.2.2 Voziščne konstrukcije</t>
  </si>
  <si>
    <t>1.2.1.2.2.1 Nosilne plasti</t>
  </si>
  <si>
    <t>1.2.1.2.2.1 Nosilne plasti skupaj</t>
  </si>
  <si>
    <t>1.2.1.2.2.2 Obrabne in zaporne plasti</t>
  </si>
  <si>
    <t>1.2.1.2.2.2 Obrabne in zaporne plasti skupaj</t>
  </si>
  <si>
    <t>1.2.1.2.2.3 Robni elementi vozišč</t>
  </si>
  <si>
    <t>1.2.1.2.2.3 Robni elementi vozišč skupaj</t>
  </si>
  <si>
    <t>1.2.1.2.2 Voziščne konstrukcije skupaj</t>
  </si>
  <si>
    <t>1.2.1.2.3 Oprema ceste</t>
  </si>
  <si>
    <t>1.2.1.2.3.1 Pokončna oprema cest</t>
  </si>
  <si>
    <t>1.2.1.2.3.1 Pokončna oprema cest skupaj</t>
  </si>
  <si>
    <t>1.2.1.2.3 Oprema ceste skupaj</t>
  </si>
  <si>
    <t>1.2.1.2 Deviacija 1-48 skupaj</t>
  </si>
  <si>
    <t>1.2.1.3 Deviacija 1-50</t>
  </si>
  <si>
    <t>1.2.1.3.1 Zemeljska dela in temeljenje</t>
  </si>
  <si>
    <t>1.2.1.3.1.1 Izkopi</t>
  </si>
  <si>
    <t>1.2.1.3.1.1 Izkopi skupaj</t>
  </si>
  <si>
    <t>1.2.1.3.1.2 Nasipi, zasipi, klini, posteljica in glinasti naboj</t>
  </si>
  <si>
    <t>1.2.1.3.1.2 Nasipi, zasipi, klini, posteljica in glinasti naboj skupaj</t>
  </si>
  <si>
    <t>1.2.1.3.1.3 Razprostiranje odvečnega materiala</t>
  </si>
  <si>
    <t>1.2.1.3.1.3 Razprostiranje odvečnega materiala skupaj</t>
  </si>
  <si>
    <t>1.2.1.3.1 Zemeljska dela in temeljenje skupaj</t>
  </si>
  <si>
    <t>1.2.1.3.2 Voziščne konstrukcije</t>
  </si>
  <si>
    <t>1.2.1.3.2.1 Nosilne plasti</t>
  </si>
  <si>
    <t>1.2.1.3.2.1 Nosilne plasti skupaj</t>
  </si>
  <si>
    <t>1.2.1.3.2.2 Obrabne in zaporne plasti</t>
  </si>
  <si>
    <t>1.2.1.3.2.2 Obrabne in zaporne plasti skupaj</t>
  </si>
  <si>
    <t>1.2.1.3.2.3 Robni elementi vozišč</t>
  </si>
  <si>
    <t>1.2.1.3.2.3 Robni elementi vozišč skupaj</t>
  </si>
  <si>
    <t>1.2.1.3.2 Voziščne konstrukcije skupaj</t>
  </si>
  <si>
    <t>1.2.1.3.3 Oprema ceste</t>
  </si>
  <si>
    <t>1.2.1.3.3.1 Pokončna oprema cest</t>
  </si>
  <si>
    <t>1.2.1.3.3.1 Pokončna oprema cest skupaj</t>
  </si>
  <si>
    <t>1.2.1.3.3 Oprema ceste skupaj</t>
  </si>
  <si>
    <t>1.2.1.3 Deviacija 1-50 skupaj</t>
  </si>
  <si>
    <t>1.2.1.4 Deviacija 1-51</t>
  </si>
  <si>
    <t>1.2.1.4.1 Zemeljska dela in temeljenje</t>
  </si>
  <si>
    <t>1.2.1.4.1.1 Izkopi</t>
  </si>
  <si>
    <t>1.2.1.4.1.1 Izkopi skupaj</t>
  </si>
  <si>
    <t>1.2.1.4.1.2 Nasipi, zasipi, klini, posteljica in glinasti naboj</t>
  </si>
  <si>
    <t>1.2.1.4.1.2 Nasipi, zasipi, klini, posteljica in glinasti naboj skupaj</t>
  </si>
  <si>
    <t>1.2.1.4.1.3 Razprostiranje odvečnega materiala</t>
  </si>
  <si>
    <t>1.2.1.4.1.3 Razprostiranje odvečnega materiala skupaj</t>
  </si>
  <si>
    <t>1.2.1.4.1 Zemeljska dela in temeljenje skupaj</t>
  </si>
  <si>
    <t>1.2.1.4.2 Voziščne konstrukcije</t>
  </si>
  <si>
    <t>1.2.1.4.2.1 Nosilne plasti</t>
  </si>
  <si>
    <t>1.2.1.4.2.1 Nosilne plasti skupaj</t>
  </si>
  <si>
    <t>1.2.1.4.2.2 Obrabne in zaporne plasti</t>
  </si>
  <si>
    <t>1.2.1.4.2.2 Obrabne in zaporne plasti skupaj</t>
  </si>
  <si>
    <t>1.2.1.4.2.3 Robni elementi vozišč</t>
  </si>
  <si>
    <t>1.2.1.4.2.3 Robni elementi vozišč skupaj</t>
  </si>
  <si>
    <t>1.2.1.4.2 Voziščne konstrukcije skupaj</t>
  </si>
  <si>
    <t>1.2.1.4 Deviacija 1-51 skupaj</t>
  </si>
  <si>
    <t>1.2.1.5 Deviacija 1-53</t>
  </si>
  <si>
    <t>1.2.1.5.1 Zemeljska dela in temeljenje</t>
  </si>
  <si>
    <t>1.2.1.5.1.1 Izkopi</t>
  </si>
  <si>
    <t>1.2.1.5.1.1 Izkopi skupaj</t>
  </si>
  <si>
    <t>1.2.1.5.1.2 Nasipi, zasipi, klini, posteljica in glinasti naboj</t>
  </si>
  <si>
    <t>1.2.1.5.1.2 Nasipi, zasipi, klini, posteljica in glinasti naboj skupaj</t>
  </si>
  <si>
    <t>1.2.1.5.1.3 Razprostiranje odvečnega materiala</t>
  </si>
  <si>
    <t>1.2.1.5.1.3 Razprostiranje odvečnega materiala skupaj</t>
  </si>
  <si>
    <t>1.2.1.5.1 Zemeljska dela in temeljenje skupaj</t>
  </si>
  <si>
    <t>1.2.1.5.2 Voziščne konstrukcije</t>
  </si>
  <si>
    <t>1.2.1.5.2.1 Nosilne plasti</t>
  </si>
  <si>
    <t>1.2.1.5.2.1 Nosilne plasti skupaj</t>
  </si>
  <si>
    <t>1.2.1.5.2.2 Obrabne in zaporne plasti</t>
  </si>
  <si>
    <t>1.2.1.5.2.2 Obrabne in zaporne plasti skupaj</t>
  </si>
  <si>
    <t>1.2.1.5.2.3 Robni elementi vozišč</t>
  </si>
  <si>
    <t>1.2.1.5.2.3 Robni elementi vozišč skupaj</t>
  </si>
  <si>
    <t>1.2.1.5.2 Voziščne konstrukcije skupaj</t>
  </si>
  <si>
    <t>1.2.1.5.3 Oprema ceste</t>
  </si>
  <si>
    <t>1.2.1.5.3.1 Pokončna oprema cest</t>
  </si>
  <si>
    <t>1.2.1.5.3.1 Pokončna oprema cest skupaj</t>
  </si>
  <si>
    <t>1.2.1.5.3 Oprema ceste skupaj</t>
  </si>
  <si>
    <t>1.2.1.5 Deviacija 1-53 skupaj</t>
  </si>
  <si>
    <t>1.2.1.6 Deviacija 1-54</t>
  </si>
  <si>
    <t>1.2.1.6.1 Zemeljska dela in temeljenje</t>
  </si>
  <si>
    <t>1.2.1.6.1.1 Izkopi</t>
  </si>
  <si>
    <t>1.2.1.6.1.1 Izkopi skupaj</t>
  </si>
  <si>
    <t>1.2.1.6.1.2 Nasipi, zasipi, klini, posteljica in glinasti naboj</t>
  </si>
  <si>
    <t>1.2.1.6.1.2 Nasipi, zasipi, klini, posteljica in glinasti naboj skupaj</t>
  </si>
  <si>
    <t>1.2.1.6.1.3 Razprostiranje odvečnega materiala</t>
  </si>
  <si>
    <t>1.2.1.6.1.3 Razprostiranje odvečnega materiala skupaj</t>
  </si>
  <si>
    <t>1.2.1.6.1 Zemeljska dela in temeljenje skupaj</t>
  </si>
  <si>
    <t>1.2.1.6.2 Voziščne konstrukcije</t>
  </si>
  <si>
    <t>1.2.1.6.2.1 Nosilne plasti</t>
  </si>
  <si>
    <t>1.2.1.6.2.1 Nosilne plasti skupaj</t>
  </si>
  <si>
    <t>1.2.1.6.2.2 Obrabne in zaporne plasti</t>
  </si>
  <si>
    <t>1.2.1.6.2.2 Obrabne in zaporne plasti skupaj</t>
  </si>
  <si>
    <t>1.2.1.6.2.3 Robni elementi vozišč</t>
  </si>
  <si>
    <t>1.2.1.6.2.3 Robni elementi vozišč skupaj</t>
  </si>
  <si>
    <t>1.2.1.6.2 Voziščne konstrukcije skupaj</t>
  </si>
  <si>
    <t>1.2.1.6.3 Oprema ceste</t>
  </si>
  <si>
    <t>1.2.1.6.3.1 Pokončna oprema cest</t>
  </si>
  <si>
    <t>1.2.1.6.3.1 Pokončna oprema cest skupaj</t>
  </si>
  <si>
    <t>1.2.1.6.3 Oprema ceste skupaj</t>
  </si>
  <si>
    <t>1.2.1.6 Deviacija 1-54 skupaj</t>
  </si>
  <si>
    <t>1.2.1.7 Deviacija 1-55</t>
  </si>
  <si>
    <t>1.2.1.7.1 Preddela</t>
  </si>
  <si>
    <t>1.2.1.7.1.1 Čiščenje terena</t>
  </si>
  <si>
    <t>1.2.1.7.1.1 Čiščenje terena skupaj</t>
  </si>
  <si>
    <t>1.2.1.7.1 Preddela skupaj</t>
  </si>
  <si>
    <t>1.2.1.7.2 Zemeljska dela in temeljenje</t>
  </si>
  <si>
    <t>1.2.1.7.2.1 Izkopi</t>
  </si>
  <si>
    <t>1.2.1.7.2.1 Izkopi skupaj</t>
  </si>
  <si>
    <t>1.2.1.7.2.2 Nasipi, zasipi, klini, posteljica in glinasti naboj</t>
  </si>
  <si>
    <t>1.2.1.7.2.2 Nasipi, zasipi, klini, posteljica in glinasti naboj skupaj</t>
  </si>
  <si>
    <t>1.2.1.7.2.3 Razprostiranje odvečnega materiala</t>
  </si>
  <si>
    <t>1.2.1.7.2.3 Razprostiranje odvečnega materiala skupaj</t>
  </si>
  <si>
    <t>1.2.1.7.2 Zemeljska dela in temeljenje skupaj</t>
  </si>
  <si>
    <t>1.2.1.7.3 Voziščne konstrukcije</t>
  </si>
  <si>
    <t>1.2.1.7.3.1 Nosilne plasti</t>
  </si>
  <si>
    <t>1.2.1.7.3.1 Nosilne plasti skupaj</t>
  </si>
  <si>
    <t>1.2.1.7.3.2 Obrabne in zaporne plasti</t>
  </si>
  <si>
    <t>1.2.1.7.3.2 Obrabne in zaporne plasti skupaj</t>
  </si>
  <si>
    <t>1.2.1.7.3.3 Robni elementi vozišč</t>
  </si>
  <si>
    <t>1.2.1.7.3.3 Robni elementi vozišč skupaj</t>
  </si>
  <si>
    <t>1.2.1.7.3.4 Bankine</t>
  </si>
  <si>
    <t>1.2.1.7.3.4 Bankine skupaj</t>
  </si>
  <si>
    <t>1.2.1.7.3 Voziščne konstrukcije skupaj</t>
  </si>
  <si>
    <t>1.2.1.7 Deviacija 1-55 skupaj</t>
  </si>
  <si>
    <t>1.2.1. DEVIACIJE SKUPAJ</t>
  </si>
  <si>
    <t>1.1.2.1 Preddela</t>
  </si>
  <si>
    <t>1.1.2.1.1 Geodetska dela</t>
  </si>
  <si>
    <t>1.1.2.1.1 Geodetska dela SKUPAJ</t>
  </si>
  <si>
    <t>1.1.2.1.2 Čiščenje terena</t>
  </si>
  <si>
    <t>S 1 2 132</t>
  </si>
  <si>
    <t>Odstranitev grmovja in dreves z debli premera do 10 cm ter vej na redko porasli površini - strojno</t>
  </si>
  <si>
    <t>S 1 2 151</t>
  </si>
  <si>
    <t>Posek in odstranitev drevesa z deblom premera 11 do 30 cm ter odstranitev vej</t>
  </si>
  <si>
    <t>S 1 2 152</t>
  </si>
  <si>
    <t>Posek in odstranitev drevesa z deblom premera 31 do 50 cm ter odstranitev vej</t>
  </si>
  <si>
    <t>S 1 2 153</t>
  </si>
  <si>
    <t>Posek in odstranitev drevesa z deblom premera nad 50 cm ter odstranitev vej</t>
  </si>
  <si>
    <t>S 1 2 171</t>
  </si>
  <si>
    <t>Odstranitev panja s premerom 11 do 30 cm s predelavo</t>
  </si>
  <si>
    <t>S 1 2 172</t>
  </si>
  <si>
    <t>Odstranitev panja s premerom 31 do 50 cm s predelavo</t>
  </si>
  <si>
    <t>S 1 2 173</t>
  </si>
  <si>
    <t>Odstranitev panja s premerom nad 50 cm s predelavo</t>
  </si>
  <si>
    <t>S 1 2 211</t>
  </si>
  <si>
    <t>Demontaža prometnega znaka na enem podstavku</t>
  </si>
  <si>
    <t>S 1 2 212</t>
  </si>
  <si>
    <t>Demontaža prometnega znaka na dveh podstavkih</t>
  </si>
  <si>
    <t>S 1 2 223</t>
  </si>
  <si>
    <t>Rušenje vseh vrst ograj</t>
  </si>
  <si>
    <t>Demolition of all types of fences</t>
  </si>
  <si>
    <t>S 1 2 261</t>
  </si>
  <si>
    <t>Demontaža plastičnega smernika</t>
  </si>
  <si>
    <t>S 1 2 312</t>
  </si>
  <si>
    <t>Porušitev in odstranitev makadamskega vozišča v debelini nad 20 cm</t>
  </si>
  <si>
    <t>S 1 2 436</t>
  </si>
  <si>
    <t>Porušitev in odstranitev glave prepusta s premerom 61 do 100 cm</t>
  </si>
  <si>
    <t>Sanacija odlagališča inertnih odpadkov, odstranitev/izkop in odvoz betonskih/armirano betonskih plošč/elementov, opeke in temeljev na komunalno deponijo vključno s plačilom takse (1080 t). OPOMBA: Zasip deponije z izkopanim materialom v količini 3600 m3 upoštevan v postavki S24 212</t>
  </si>
  <si>
    <t>Črpanje vode iz bajerja</t>
  </si>
  <si>
    <t xml:space="preserve">Izvedba zaščitne pregrade s protiprašno zaščito iz jute, folije ali drugega materiala za zagotavljanje zaščite okolja pri vplivih onesnaženja z gradbišča (postavka vključuje ves potreben material, delo in transporte) </t>
  </si>
  <si>
    <t>1.1.2.1.2 Čiščenje terena skupaj</t>
  </si>
  <si>
    <t>1.1.2.1 Preddela skupaj</t>
  </si>
  <si>
    <t>1.1.2.2 Zemeljska dela in temeljenje</t>
  </si>
  <si>
    <t>1.1.2.2.1 Izkopi</t>
  </si>
  <si>
    <t xml:space="preserve">Široki izkop vezljive zemljine (potencialno onesnažena zemljina z območja bajerja), strojno z nakladanjem in vključno z odvozom na komunalno deponijo ter plačilom takse </t>
  </si>
  <si>
    <t>1.1.2.2.1 Izkopi skupaj</t>
  </si>
  <si>
    <t>1.1.2.2.2 Planum temeljnih tal</t>
  </si>
  <si>
    <t>1.1.2.2.2 Planum temeljnih tal skupaj</t>
  </si>
  <si>
    <t>1.1.2.2.3 Ločilne, drenažne in filtrske plasti ter povozni plato</t>
  </si>
  <si>
    <t>S 2 3 314</t>
  </si>
  <si>
    <t>Dobava in vgraditev geotekstilije za ločilno plast (po načrtu), natezna trdnost do nad 16 do 18 kN/m2</t>
  </si>
  <si>
    <t>1.1.2.2.3 Ločilne, drenažne in filtrske plasti ter povozni plato skupaj</t>
  </si>
  <si>
    <t>1.1.2.2.4 Nasipi, zasipi, klini, posteljica in glinasti naboj</t>
  </si>
  <si>
    <t>S 2 4 214</t>
  </si>
  <si>
    <t>Zasip z zrnato kamnino - 3. kategorije - strojno, zasipanje kanala, plast 20 cm, z dobavo materiala.</t>
  </si>
  <si>
    <t>S 2 4 218</t>
  </si>
  <si>
    <t>Zasip z zrnato kamnino - 3. kategorije z dobavo iz kamnoloma. Strojni zasip cevi s kamnitim materialom 0/32 mm do višine 30 cm nad temenom cevi. Komprimiranje v plasteh po 20 cm z lahkimi komprimacijskimi sredstvi, stopnja komprimacije 95 % SPP.</t>
  </si>
  <si>
    <t>S 2 4 476</t>
  </si>
  <si>
    <t>Izdelava posteljice iz drobljenih kamnitih zrn v debelini 50 cm</t>
  </si>
  <si>
    <t>N 1 2 110</t>
  </si>
  <si>
    <t>1.1.2.2.4 Nasipi, zasipi, klini, posteljica in glinasti naboj skupaj</t>
  </si>
  <si>
    <t>1.1.2.2.5 Brežine in zelenice</t>
  </si>
  <si>
    <t>S 2 5 112</t>
  </si>
  <si>
    <t>Humuziranje zelenic brez valjanja</t>
  </si>
  <si>
    <t>Soiling of green areas without rolling</t>
  </si>
  <si>
    <t>1.1.2.2.5 Brežine in zelenice skupaj</t>
  </si>
  <si>
    <t>1.1.2.2.6 Razprostiranje odvečnega materiala</t>
  </si>
  <si>
    <t>S 2 9 156</t>
  </si>
  <si>
    <t>Odlaganje mešanih gradbenih odpadkov z do 50 m.-% nemineralnih primesi</t>
  </si>
  <si>
    <t>1.1.2.2.6 Razprostiranje odvečnega materiala skupaj</t>
  </si>
  <si>
    <t>1.1.2.2 Zemeljska dela in temeljenje skupaj</t>
  </si>
  <si>
    <t>1.1.2.3 Voziščne konstrukcije</t>
  </si>
  <si>
    <t>1.1.2.3.1 Nosilne plasti</t>
  </si>
  <si>
    <t>S 3 1 132</t>
  </si>
  <si>
    <t>Izdelava nevezane nosilne plasti enakomerno zrnatega drobljenca iz kamnine v debelini 21 do 30 cm</t>
  </si>
  <si>
    <t>S 3 1 632</t>
  </si>
  <si>
    <t>Izdelava nosilne plasti bituminizirane zmesi AC 32 base B 50/70 A1/A2 v debelini 8 cm, (BZNP 32S BIT50/70).</t>
  </si>
  <si>
    <t>S 3 1 513</t>
  </si>
  <si>
    <t>Izdelava nosilne plasti bituminizirane zmesi AC 22 base PmB 45/80-50 A1/A2 v debelini 7 cm, (BZNP 22S PmB II).</t>
  </si>
  <si>
    <t>1.1.2.3.1 Nosilne plasti skupaj</t>
  </si>
  <si>
    <t>1.1.2.3.2 Obrabne in zaporne plasti</t>
  </si>
  <si>
    <t>S 3 2 561</t>
  </si>
  <si>
    <t>Izdelava obrabne in drenažne plasti bituminizirane zmesi PA ...., vezivo ...., razred bituminizirane zmesi A..., v debelini .... Cm, PA 11 PmB 45/80-65, A1, d = 5 cm.</t>
  </si>
  <si>
    <t>S 3 2 632</t>
  </si>
  <si>
    <t>Izdelava obrabne in zaporne plasti bituminizirane zmesi SMA 8 PmB 45/80-65 A1/A2 Z2 v debelini 3 cm, (DBM 8s PmB III).</t>
  </si>
  <si>
    <t>1.1.2.3.2 Obrabne in zaporne plasti skupaj</t>
  </si>
  <si>
    <t>1.1.2.3.3 Robni elementi vozišč</t>
  </si>
  <si>
    <t>S 3 5 214</t>
  </si>
  <si>
    <t>S 3 5 235</t>
  </si>
  <si>
    <t>1.1.2.3.3 Robni elementi vozišč skupaj</t>
  </si>
  <si>
    <t>1.1.2.3.4 Bankine</t>
  </si>
  <si>
    <t>S 3 6 413</t>
  </si>
  <si>
    <t>Izdelava bankine, utrjene z drobljencem, zapolnjenim s humusom, široke 0,76 do 1,00 m</t>
  </si>
  <si>
    <t>1.1.2.3.4 Bankine skupaj</t>
  </si>
  <si>
    <t>1.1.2.3 Voziščne konstrukcije skupaj</t>
  </si>
  <si>
    <t>1.1.2.4 Odvodnjavanje</t>
  </si>
  <si>
    <t>1.1.2.4.1 Površinsko odvodnjavanje</t>
  </si>
  <si>
    <t>S 4 1 132</t>
  </si>
  <si>
    <t>Tlakovanje jarka z lomljencem, debelina 10cm, stiki zapolnjeni s cementno malto, na podložni plasti cementnega betona, debeli 15 cm</t>
  </si>
  <si>
    <t>N 2 1 102</t>
  </si>
  <si>
    <t>Dobava in vgraditev prefabriciranega monolitnega linijskega požiralnika iz polimernega betona dim. 500/305/150 mm</t>
  </si>
  <si>
    <t>N 2 1 103</t>
  </si>
  <si>
    <t>1.1.2.4.1 Površinsko odvodnjavanje skupaj</t>
  </si>
  <si>
    <t>1.1.2.4.2 Globinsko odvodnjavanje - drenaže</t>
  </si>
  <si>
    <t>S 4 2 163</t>
  </si>
  <si>
    <t>S 4 2 164</t>
  </si>
  <si>
    <t>S 4 2 165</t>
  </si>
  <si>
    <t>1.1.2.4.2 Globinsko odvodnjavanje - drenaže skupaj</t>
  </si>
  <si>
    <t>1.1.2.4.3 Globinsko odvodnjavanje - kanalizacija</t>
  </si>
  <si>
    <t>Deep drainage - canalization</t>
  </si>
  <si>
    <t>S 4 3 192</t>
  </si>
  <si>
    <t>S 4 3 324</t>
  </si>
  <si>
    <t>Izdelava kanalizacije iz cevi iz cementnega betona, vključno s podložno plastjo iz zmesi kamnitih zrn, premera 30 cm, v globini do 1,0 m, armiranobetonska cev</t>
  </si>
  <si>
    <t>S 4 3 325</t>
  </si>
  <si>
    <t>Izdelava kanalizacije iz cevi iz cementnega betona, vključno s podložno plastjo iz zmesi kamnitih zrn, premera 40 cm, v globini do 1,0 m, armiranobetonska cev</t>
  </si>
  <si>
    <t>S 4 3 326</t>
  </si>
  <si>
    <t>Izdelava kanalizacije iz cevi iz cementnega betona, vključno s podložno plastjo iz zmesi kamnitih zrn, premera 50 cm, v globini do 1,0 m, armiranobetonska cev</t>
  </si>
  <si>
    <t>S 4 3 831</t>
  </si>
  <si>
    <t>Preskus tesnosti cevi premera do 20 cm</t>
  </si>
  <si>
    <t>S 4 3 832</t>
  </si>
  <si>
    <t>Preskus tesnosti cevi premera 21 do 50 cm</t>
  </si>
  <si>
    <t>S 4 3 841</t>
  </si>
  <si>
    <t>Pregled vgrajenih cevi s TV kamero</t>
  </si>
  <si>
    <t>1.1.2.4.3 Globinsko odvodnjavanje - kanalizacija skupaj</t>
  </si>
  <si>
    <t>1.1.2.4.4 Jaški</t>
  </si>
  <si>
    <t>S 4 4 143</t>
  </si>
  <si>
    <t>S 4 4 144</t>
  </si>
  <si>
    <t>Izdelava jaška iz cementnega betona, krožnega prereza s premerom 100 cm, globokega 1,0 do 1,5 m, v postavki upoštevati priključne cevi iz cem. bet. do D 60 cm</t>
  </si>
  <si>
    <t>S 4 4 173</t>
  </si>
  <si>
    <t>Izdelava jaška iz cementnega betona, krožnega prereza s premerom 100 cm, globokega 1,5 do 2,0 m, v postavki upoštevati priključne cevi iz cem. bet. do D 60 cm</t>
  </si>
  <si>
    <t>S 4 4 174</t>
  </si>
  <si>
    <t>Izdelava jaška iz cementnega betona, krožnega prereza s premerom 100 cm, globokega 2,0 do 2,5 m, v postavki upoštevati priključne cevi iz cem. bet. do D 60 cm</t>
  </si>
  <si>
    <t>S 4 4 962</t>
  </si>
  <si>
    <t>Dobava in vgraditev pokrova iz duktilne litine z nosilnostjo 250 kN, krožnega prereza s premerom 600 mm, z zaklepanjem in protihrupnim vložkom</t>
  </si>
  <si>
    <t>S 4 4 972</t>
  </si>
  <si>
    <t>Dobava in vgraditev pokrova iz duktilne litine z nosilnostjo 400 kN, krožnega prereza s premerom 600 mm, z zaklepanjem in protihrupnim vložkom</t>
  </si>
  <si>
    <t>S 4 4 798</t>
  </si>
  <si>
    <t>Preskus tesnosti jaška premera 60 do 80 cm</t>
  </si>
  <si>
    <t>S 4 4 799</t>
  </si>
  <si>
    <t>Preskus tesnosti jaška premera nad 80 cm</t>
  </si>
  <si>
    <t>N 2 1 104</t>
  </si>
  <si>
    <t>Izdelava priključka zveze vtočnih jaškov iz PE cevi DN 200 mm na glavni kanal iz cementnega betona do D 80 cm oz. v vtočni ali revizijski jašek (vrtanje, dobava in montaža ustrezne manšete, kolena DN 200/45, transport, polaganje, stikovanje, vodotesno spajanje z varjenjem ter polno obbetoniranje stika z cementnim betonom C 16/20</t>
  </si>
  <si>
    <t>1.1.2.4.4 Jaški skupaj</t>
  </si>
  <si>
    <t>1.1.2.4.5 Prepusti</t>
  </si>
  <si>
    <t>S 4 5 112</t>
  </si>
  <si>
    <t>Izdelava prepusta krožnega prereza iz cevi iz cementnega betona s premerom 40 cm</t>
  </si>
  <si>
    <t>S 4 5 114</t>
  </si>
  <si>
    <t>Izdelava prepusta krožnega prereza iz cevi iz cementnega betona s premerom 60 cm</t>
  </si>
  <si>
    <t>S 4 5 131</t>
  </si>
  <si>
    <t>Izdelava obloge (obbetoniranje) prepusta krožnega prereza iz cevi s premerom 50 cm s cementnim betonom C 12/15, po načrtu, obbetoniranje prepusta premera 40 cm</t>
  </si>
  <si>
    <t>S 4 5 132</t>
  </si>
  <si>
    <t>Izdelava obloge (obbetoniranje) prepusta krožnega prereza iz cevi s premerom 60 cm s cementnim betonom C 12/15, po načrtu</t>
  </si>
  <si>
    <t>S 4 5 211</t>
  </si>
  <si>
    <t>Izdelava poševne vtočne ali iztočne glave prepusta krožnega prereza iz cementnega betona s premerom 30 do 40 cm</t>
  </si>
  <si>
    <t>S 4 5 213</t>
  </si>
  <si>
    <t>Izdelava poševne vtočne ali iztočne glave prepusta krožnega prereza iz cementnega betona s premerom 60 cm</t>
  </si>
  <si>
    <t>1.1.2.4.5 Prepusti skupaj</t>
  </si>
  <si>
    <t>1.1.2.4 Odvodnjavanje skupaj</t>
  </si>
  <si>
    <t>1.1.2.5 Oprema ceste</t>
  </si>
  <si>
    <t>1.1.2.5.1 Pokončna oprema cest</t>
  </si>
  <si>
    <t>S 6 1 342</t>
  </si>
  <si>
    <t>Dobava in vgraditev polportala iz jekla, zaščitenega z vročim cinkanjem, za lahke pogoje, po načrtu .........., svetla višina h = 5200 mm, razpetina konzole nad 6000 mm. Vključno z izdelavo temelja ter transportom in montažo ter izdelavo statičnih računov in delavniških risb.</t>
  </si>
  <si>
    <t>N 3 1 002</t>
  </si>
  <si>
    <t>Prestavitev prometnih znakov in tabel, vključno vsa potrebna dela</t>
  </si>
  <si>
    <t>S 6 1 443</t>
  </si>
  <si>
    <t>Dobava in pritrditev trikotnega prometnega znaka, podloga iz aluminijaste pločevine, znak z odsevno folijo 1. vrste, dolžina stranice a = 1200 mm</t>
  </si>
  <si>
    <t>S 6 1 453</t>
  </si>
  <si>
    <t>Dobava in pritrditev trikotnega prometnega znaka, podloga iz aluminijaste pločevine, znak z odsevno folijo 2. vrste, dolžina stranice a = 1200 mm</t>
  </si>
  <si>
    <t>S 6 1 653</t>
  </si>
  <si>
    <t>Dobava in pritrditev okroglega prometnega znaka, podloga iz aluminijaste pločevine, znak z odsevno folijo 2. vrste, premera 900 mm</t>
  </si>
  <si>
    <t>S 6 1 722</t>
  </si>
  <si>
    <t>Dobava in pritrditev prometnega znaka, podloga iz aluminijaste pločevine, znak z ............ barvo-folijo ....... vrste, velikost od 0,11 do 0,20 m2, prometna tabla z odsevno folijo RA1.</t>
  </si>
  <si>
    <t>S 6 1 724</t>
  </si>
  <si>
    <t>Dobava in pritrditev prometnega znaka, podloga iz aluminijaste pločevine, znak z ............ barvo-folijo ....... vrste, velikost od 0,41 do 0,70 m2, prometna tabla z odsevno folijo RA1.</t>
  </si>
  <si>
    <t>S 6 1 725</t>
  </si>
  <si>
    <t>Dobava in pritrditev prometnega znaka, podloga iz aluminijaste pločevine, znak z ............ barvo-folijo ....... vrste, velikost od 0,71 do 1,00 m2, prometna tabla z odsevno folijo RA1.</t>
  </si>
  <si>
    <t>N 3 1 005</t>
  </si>
  <si>
    <t>Dobava in pritrditev prometne table, podloga iz aluminijaste pločevine, znak z odsevno folijo RA2, velikost od 0,41 do 0,70 m2</t>
  </si>
  <si>
    <t>N 3 1 004</t>
  </si>
  <si>
    <t>Dobava in pritrditev prometnega znaka, podloga iz aluminijaste pločevine, znak z odsevno folijo 1. vrste, velikost nad 4,00 m2. Vključno z izdelavo temelja, konstrukcijo in vsem pritrdilnim materialom</t>
  </si>
  <si>
    <t>S 6 1 728</t>
  </si>
  <si>
    <t>1.1.2.5.1 Pokončna oprema cest skupaj</t>
  </si>
  <si>
    <t>1.1.2.5.2 Označbe na vozišču</t>
  </si>
  <si>
    <t>S 6 2 123</t>
  </si>
  <si>
    <t>Izdelava tankoslojne vzdolžne označbe na vozišču z enokomponentno belo barvo, vključno 250 g/m2 posipa z drobci / kroglicami stekla, strojno, debelina plasti suhe snovi 250 mikrometra, širina črte 15 cm</t>
  </si>
  <si>
    <t>S 6 2 253</t>
  </si>
  <si>
    <t>Doplačilo za izdelavo prekinjenih vzdolžnih označb na vozišču, širina črte 15 cm</t>
  </si>
  <si>
    <t>S 6 2 124</t>
  </si>
  <si>
    <t>Izdelava tankoslojne vzdolžne označbe na vozišču z enokomponentno belo barvo, vključno 250 g/m2 posipa z drobci / kroglicami stekla, strojno, debelina plasti suhe snovi 250 mikrometra, širina črte 20 cm</t>
  </si>
  <si>
    <t>S 6 2 125</t>
  </si>
  <si>
    <t>Izdelava tankoslojne vzdolžne označbe na vozišču z enokomponentno belo barvo, vključno 250 g/m2 posipa z drobci / kroglicami stekla, strojno, debelina plasti suhe snovi 250 mikrometra, širina črte 25 cm</t>
  </si>
  <si>
    <t>S 6 2 255</t>
  </si>
  <si>
    <t>Doplačilo za izdelavo prekinjenih vzdolžnih označb na vozišču, širina črte 25 cm</t>
  </si>
  <si>
    <t>S 6 2 235</t>
  </si>
  <si>
    <t>Doplačilo za ročno izdelavo tankoslojne označbe na vozišču, širina črte 25 cm</t>
  </si>
  <si>
    <t>S 6 2 126</t>
  </si>
  <si>
    <t>Izdelava tankoslojne vzdolžne označbe na vozišču z enokomponentno belo barvo, vključno 250 g/m2 posipa z drobci / kroglicami stekla, strojno, debelina plasti suhe snovi 250 mikrometra, širina črte 30 cm</t>
  </si>
  <si>
    <t>S 6 2 256</t>
  </si>
  <si>
    <t>Doplačilo za izdelavo prekinjenih vzdolžnih označb na vozišču, širina črte 30 cm</t>
  </si>
  <si>
    <t>S 6 2 236</t>
  </si>
  <si>
    <t>Doplačilo za ročno izdelavo tankoslojne označbe na vozišču, širina črte 30 cm</t>
  </si>
  <si>
    <t>S 6 2 127</t>
  </si>
  <si>
    <t>Izdelava tankoslojne vzdolžne označbe na vozišču z enokomponentno belo barvo, vključno 250 g/m2 posipa z drobci / kroglicami stekla, strojno, debelina plasti suhe snovi 250 mikrometra, širina črte 50 cm</t>
  </si>
  <si>
    <t>S 6 2 237</t>
  </si>
  <si>
    <t>Doplačilo za ročno izdelavo tankoslojne označbe na vozišču, širina črte 50 cm</t>
  </si>
  <si>
    <t>S 6 2 168</t>
  </si>
  <si>
    <t>Izdelava tankoslojne prečne in ostalih označb na vozišču z enokomponentno belo barvo, vključno 250 g/m2 posipa z drobci / kroglicami stekla, strojno, debelina plasti suhe snovi 250 mikrometra, površina označbe nad 1,5 m2</t>
  </si>
  <si>
    <t>S 6 2 244</t>
  </si>
  <si>
    <t>Doplačilo za ročno izdelavo ostalih označb na vozišču, posamezna površina označbe nad 1,5 m2</t>
  </si>
  <si>
    <t>1.1.2.5.2 Označbe na vozišču skupaj</t>
  </si>
  <si>
    <t>1.1.2.5.3 Oprema za vodenje prometa</t>
  </si>
  <si>
    <t>S 6 3 513</t>
  </si>
  <si>
    <t>Dobava in vgraditev odsevnika z nosilcem iz vroče cinkane jeklene pločevine in odsevno umetno snovjo</t>
  </si>
  <si>
    <t>S 6 3 112</t>
  </si>
  <si>
    <t>1.1.2.5.3 Oprema za vodenje prometa skupaj</t>
  </si>
  <si>
    <t>1.1.2.5.4 Oprema za zavarovanje prometa</t>
  </si>
  <si>
    <t>S 6 4 454</t>
  </si>
  <si>
    <t>Dobava in vgraditev jeklene varnostne ograje, vključno vse elemente, za nivo zadrževanja H1 in za delovno širino W4</t>
  </si>
  <si>
    <t>S 6 4 281</t>
  </si>
  <si>
    <t>Dobava in vgraditev vkopane zaključnice, dolžine 4 m</t>
  </si>
  <si>
    <t>S 6 4 283</t>
  </si>
  <si>
    <t>Dobava in vgraditev vkopane zaključnice, dolžine 12 m</t>
  </si>
  <si>
    <t>N 3 1 011</t>
  </si>
  <si>
    <t>Dobava in vgraditev zložljive naletne zaključnice JVO, L=12 m (standard EN1317-4, P2). Vključno z izdelavo AB temelja in vsemi potrebnimi deli.</t>
  </si>
  <si>
    <t>N 3 1 012</t>
  </si>
  <si>
    <t>Dobava in vgraditev zložljive naletne zaključnice JVO, L=12 m (standard EN1317-4, P4). Vključno z izdelavo AB temelja in vsemi potrebnimi deli.</t>
  </si>
  <si>
    <t>N 3 3 200A</t>
  </si>
  <si>
    <t>Dobava in postavitev varovalne ograje za dvoživke</t>
  </si>
  <si>
    <t>N 3 3 102</t>
  </si>
  <si>
    <t>1.1.2.5.4 Oprema za zavarovanje prometa skupaj</t>
  </si>
  <si>
    <t>1.1.2.5 Oprema ceste skupaj</t>
  </si>
  <si>
    <t>1.1.2.6 Tuje storitve</t>
  </si>
  <si>
    <t>1.1.2.6 Tuje storitve skupaj</t>
  </si>
  <si>
    <t>1.1.2 GLAVNA TRASA SKUPAJ</t>
  </si>
  <si>
    <t>1.1.1.1 Deviacija 1-45</t>
  </si>
  <si>
    <t>1.1.1.1.1 Preddela</t>
  </si>
  <si>
    <t>1.1.1.1.1.1 Čiščenje terena skupaj</t>
  </si>
  <si>
    <t>1.1.1.1.1 Preddela skupaj</t>
  </si>
  <si>
    <t>1.1.1.1.2 Zemeljska dela in temeljenje</t>
  </si>
  <si>
    <t>1.1.1.1.2.1 Planum temeljnih tal</t>
  </si>
  <si>
    <t>1.1.1.1.2.1 Planum temeljnih tal skupaj</t>
  </si>
  <si>
    <t>1.1.1.1.2.2 Ločilne, drenažne in filtrske plasti ter povozni plato</t>
  </si>
  <si>
    <t>1.1.1.1.2.2 Ločilne, drenažne in filtrske plasti ter povozni plato skupaj</t>
  </si>
  <si>
    <t>1.1.1.1.2.3 Nasipi, zasipi, klini, posteljica in glinasti naboj</t>
  </si>
  <si>
    <t>Izdelava posteljice iz drobljenih kamnitih zrn v debelini 45 cm.</t>
  </si>
  <si>
    <t>1.1.1.1.2.3 Nasipi, zasipi, klini, posteljica in glinasti naboj skupaj</t>
  </si>
  <si>
    <t>1.1.1.1.2.4 Razprostiranje odvečnega materiala</t>
  </si>
  <si>
    <t>Odlaganje odpadnega asfalta na komunalno deponijo, upoštevati predelavo (reciklažo) odpadnega asfalta.</t>
  </si>
  <si>
    <t>1.1.1.1.2.4 Razprostiranje odvečnega materiala skupaj</t>
  </si>
  <si>
    <t>1.1.1.1.2 Zemeljska dela in temeljenje skupaj</t>
  </si>
  <si>
    <t>1.1.1.1.3 Voziščne konstrukcije</t>
  </si>
  <si>
    <t>1.1.1.1.3.1 Nosilne plasti</t>
  </si>
  <si>
    <t>Izdelava nevezane nosilne plasti enakomerno zrnatega drobljenca iz kamnine v debelini do 20 cm</t>
  </si>
  <si>
    <t>S 3 1 452</t>
  </si>
  <si>
    <t>Izdelava nosilne plasti bituminizirane zmesi AC 16 base B 50/70 A4 v debelini 5 cm</t>
  </si>
  <si>
    <t>1.1.1.1.3.1 Nosilne plasti skupaj</t>
  </si>
  <si>
    <t>1.1.1.1.3.2 Obrabne in zaporne plasti</t>
  </si>
  <si>
    <t>S 3 2 249</t>
  </si>
  <si>
    <t>Izdelava obrabne in zaporne plasti bituminizirane zmesi AC 8 surf B 70/100 A4 v debelini 4 cm</t>
  </si>
  <si>
    <t>1.1.1.1.3.2 Obrabne in zaporne plasti skupaj</t>
  </si>
  <si>
    <t>1.1.1.1.3.3 Bankine</t>
  </si>
  <si>
    <t>1.1.1.1.3.3 Bankine skupaj</t>
  </si>
  <si>
    <t>1.1.1.1.3 Voziščne konstrukcije skupaj</t>
  </si>
  <si>
    <t>1.1.1.1.4 Oprema ceste</t>
  </si>
  <si>
    <t>1.1.1.1.4.1 Oprema za vodenje prometa</t>
  </si>
  <si>
    <t>Outfit for traffic control</t>
  </si>
  <si>
    <t>1.1.1.1.4.1 Oprema za vodenje prometa skupaj</t>
  </si>
  <si>
    <t>1.1.1.1.4 Oprema ceste skupaj</t>
  </si>
  <si>
    <t>1.1.1.1 Deviacija 1-45 skupaj</t>
  </si>
  <si>
    <t>1.1.1.2 Deviacija 1-47</t>
  </si>
  <si>
    <t>1.1.1.2.1 Preddela</t>
  </si>
  <si>
    <t>1.1.1.2.1.1 Geodetska dela</t>
  </si>
  <si>
    <t>1.1.1.2.1.1 Geodetska dela skupaj</t>
  </si>
  <si>
    <t>1.1.1.2.1.2 Čiščenje terena</t>
  </si>
  <si>
    <t>1.1.1.2.1.2 Čiščenje terena skupaj</t>
  </si>
  <si>
    <t>1.1.1.2.1 Preddela skupaj</t>
  </si>
  <si>
    <t>1.1.1.2.2 Zemeljska dela in temeljenje</t>
  </si>
  <si>
    <t>1.1.1.2.2.1 Izkopi</t>
  </si>
  <si>
    <t>1.1.1.2.2.1 Izkopi skupaj</t>
  </si>
  <si>
    <t>1.1.1.2.2.2 Planum temeljnih tal</t>
  </si>
  <si>
    <t>1.1.1.2.2.2 Planum temeljnih tal skupaj</t>
  </si>
  <si>
    <t>1.1.1.2.2.3 Ločilne, drenažne in filtrske plasti ter povozni plato</t>
  </si>
  <si>
    <t>1.1.1.2.2.3 Ločilne, drenažne in filtrske plasti ter povozni plato skupaj</t>
  </si>
  <si>
    <t>1.1.1.2.2.4 Nasipi, zasipi, klini, posteljica in glinasti naboj</t>
  </si>
  <si>
    <t>1.1.1.2.2.4 Nasipi, zasipi, klini, posteljica in glinasti naboj skupaj</t>
  </si>
  <si>
    <t>1.1.1.2.2.5 Brežine in zelenice</t>
  </si>
  <si>
    <t>1.1.1.2.2.5 Brežine in zelenice skupaj</t>
  </si>
  <si>
    <t>1.1.1.2.2.6 Razprostiranje odvečnega materiala</t>
  </si>
  <si>
    <t>1.1.1.2.2.6 Razprostiranje odvečnega materiala skupaj</t>
  </si>
  <si>
    <t>1.1.1.2.2 Zemeljska dela in temeljenje skupaj</t>
  </si>
  <si>
    <t>1.1.1.2.3 Voziščne konstrukcije</t>
  </si>
  <si>
    <t>1.1.1.2.3.1 Nosilne plasti</t>
  </si>
  <si>
    <t>S 3 1 572</t>
  </si>
  <si>
    <t>Izdelava nosilne plasti bituminizirane zmesi AC 22 base B 50/70 A4 v debelini 6 cm</t>
  </si>
  <si>
    <t>1.1.1.2.3.1 Nosilne plasti skupaj</t>
  </si>
  <si>
    <t>1.1.1.2.3.2 Obrabne in zaporne plasti</t>
  </si>
  <si>
    <t>S 3 2 247</t>
  </si>
  <si>
    <t>Izdelava obrabne in zaporne plasti bituminizirane zmesi AC 8 surf B 70/100 A4 v debelini 3 cm</t>
  </si>
  <si>
    <t>1.1.1.2.3.2 Obrabne in zaporne plasti skupaj</t>
  </si>
  <si>
    <t>1.1.1.2.3.3 Bankine</t>
  </si>
  <si>
    <t>1.1.1.2.3.3 Bankine skupaj</t>
  </si>
  <si>
    <t>1.1.1.2.3 Voziščne konstrukcije skupaj</t>
  </si>
  <si>
    <t>1.1.1.2.4 Odvodnjavanje</t>
  </si>
  <si>
    <t>1.1.1.2.4.1 Globinsko odvodnjavanje - drenaže</t>
  </si>
  <si>
    <t>1.1.1.2.4.1 Globinsko odvodnjavanje - drenaže skupaj</t>
  </si>
  <si>
    <t>1.1.1.2.4 Odvodnjavanje skupaj</t>
  </si>
  <si>
    <t>1.1.1.2.5 Oprema ceste</t>
  </si>
  <si>
    <t>1.1.1.2.5.1 Pokončna oprema cest</t>
  </si>
  <si>
    <t>S 6 1 642</t>
  </si>
  <si>
    <t>Dobava in pritrditev okroglega prometnega znaka, podloga iz aluminijaste pločevine, znak z odsevno folijo 1. vrste, premera 600 mm</t>
  </si>
  <si>
    <t>S 6 1 652</t>
  </si>
  <si>
    <t>Dobava in pritrditev okroglega prometnega znaka, podloga iz aluminijaste pločevine, znak z odsevno folijo 2. vrste, premera 600 mm</t>
  </si>
  <si>
    <t>S 6 1 452</t>
  </si>
  <si>
    <t>Dobava in pritrditev trikotnega prometnega znaka, podloga iz aluminijaste pločevine, znak z odsevno folijo 2. vrste, dolžina stranice a = 900 mm</t>
  </si>
  <si>
    <t>S 6 1 723</t>
  </si>
  <si>
    <t>Dobava in pritrditev prometnega znaka, podloga iz aluminijaste pločevine, znak z ............ barvo-folijo ....... vrste, velikost od 0,21 do 0,40 m2, prometna tabla z odsevno folijo RA1.</t>
  </si>
  <si>
    <t>1.1.1.2.5.1 Pokončna oprema cest skupaj</t>
  </si>
  <si>
    <t>1.1.1.2.5.2 Označbe na vozišču</t>
  </si>
  <si>
    <t>1.1.1.2.5.2 Označbe na vozišču skupaj</t>
  </si>
  <si>
    <t>1.1.1.2.5.3 Oprema za vodenje prometa</t>
  </si>
  <si>
    <t>1.1.1.2.5.3 Oprema za vodenje prometa skupaj</t>
  </si>
  <si>
    <t>Outfit for the traffic protection</t>
  </si>
  <si>
    <t>1.1.1.2.5 Oprema ceste skupaj</t>
  </si>
  <si>
    <t>1.1.1.2 Deviacija 1-47 skupaj</t>
  </si>
  <si>
    <t>1.1.1.3 Deviacija 1-48</t>
  </si>
  <si>
    <t>1.1.1.3.1 Preddela</t>
  </si>
  <si>
    <t>1.1.1.3.1.1 Geodetska dela</t>
  </si>
  <si>
    <t>1.1.1.3.1.1 Geodetska dela skupaj</t>
  </si>
  <si>
    <t>1.1.1.3.1.2 Čiščenje terena</t>
  </si>
  <si>
    <t>1.1.1.3.1.2 Čiščenje terena skupaj</t>
  </si>
  <si>
    <t>1.1.1.3.1 Preddela skupaj</t>
  </si>
  <si>
    <t>1.1.1.3.2 Zemeljska dela in temeljenje</t>
  </si>
  <si>
    <t>1.1.1.3.2.1 Izkopi</t>
  </si>
  <si>
    <t>1.1.1.3.2.1 Izkopi skupaj</t>
  </si>
  <si>
    <t>1.1.1.3.2.2 Planum temeljnih tal</t>
  </si>
  <si>
    <t>1.1.1.3.2.2 Planum temeljnih tal skupaj</t>
  </si>
  <si>
    <t>1.1.1.3.2.3 Nasipi, zasipi, klini, posteljica in glinasti naboj</t>
  </si>
  <si>
    <t>1.1.1.3.2.3 Nasipi, zasipi, klini, posteljica in glinasti naboj skupaj</t>
  </si>
  <si>
    <t>1.1.1.3.2.4 Brežine in zelenice</t>
  </si>
  <si>
    <t>1.1.1.3.2.4 Brežine in zelenice skupaj</t>
  </si>
  <si>
    <t>1.1.1.3.2.5 Razprostiranje odvečnega materiala</t>
  </si>
  <si>
    <t>1.1.1.3.2.5 Razprostiranje odvečnega materiala skupaj</t>
  </si>
  <si>
    <t>1.1.1.3.2 Zemeljska dela in temeljenje skupaj</t>
  </si>
  <si>
    <t>1.1.1.3.3 Voziščne konstrukcije</t>
  </si>
  <si>
    <t>1.1.1.3.3.1 Nosilne plasti</t>
  </si>
  <si>
    <t>S 3 1 844</t>
  </si>
  <si>
    <t>Izdelava obrabnonosilne plasti bituminizirane zmesi AC 16 surf B 70/100 A4 Z3 v debelini 7 cm, dovozi.</t>
  </si>
  <si>
    <t>1.1.1.3.3.1 Nosilne plasti skupaj</t>
  </si>
  <si>
    <t>1.1.1.3.3.2 Obrabne in zaporne plasti</t>
  </si>
  <si>
    <t>S 3 2 114</t>
  </si>
  <si>
    <t>Izdelava nevezane (mehanično stabilizirane) obrabne plasti iz zmesi zrn drobljenca v debelini 26 do 30 cm, zaporni sloj peska debeline 4 cm.</t>
  </si>
  <si>
    <t>1.1.1.3.3.2 Obrabne in zaporne plasti skupaj</t>
  </si>
  <si>
    <t>1.1.1.3.3.3 Bankine</t>
  </si>
  <si>
    <t>1.1.1.3.3.3 Bankine skupaj</t>
  </si>
  <si>
    <t>1.1.1.3.3 Voziščne konstrukcije skupaj</t>
  </si>
  <si>
    <t>1.1.1.3.4 Odvodnjavanje</t>
  </si>
  <si>
    <t>1.1.1.3.4.1 Globinsko odvodnjavanje - drenaže</t>
  </si>
  <si>
    <t>1.1.1.3.4.1 Globinsko odvodnjavanje - drenaže skupaj</t>
  </si>
  <si>
    <t>1.1.1.3.4.2 Prepusti</t>
  </si>
  <si>
    <t>Izdelava obloge (obbetoniranje) prepusta krožnega prereza iz cevi s premerom 50 cm s cementnim betonom C 12/15, po načrtu, obbetoniranje prepusta s premerom 40 cm.</t>
  </si>
  <si>
    <t>1.1.1.3.4.2 Prepusti skupaj</t>
  </si>
  <si>
    <t>1.1.1.3.4 Odvodnjavanje skupaj</t>
  </si>
  <si>
    <t>1.1.1.3.5 Oprema ceste</t>
  </si>
  <si>
    <t>1.1.1.3.5.1 Pokončna oprema cest</t>
  </si>
  <si>
    <t>1.1.1.3.5.1 Pokončna oprema cest skupaj</t>
  </si>
  <si>
    <t>1.1.1.3.5.2 Označbe na vozišču</t>
  </si>
  <si>
    <t>S 6 2 121</t>
  </si>
  <si>
    <t>Izdelava tankoslojne vzdolžne označbe na vozišču z enokomponentno belo barvo, vključno 250 g/m2 posipa z drobci / kroglicami stekla, strojno, debelina plasti suhe snovi 250 mikrometra, širina črte 10 cm</t>
  </si>
  <si>
    <t>S 6 2 251</t>
  </si>
  <si>
    <t>Doplačilo za izdelavo prekinjenih vzdolžnih označb na vozišču, širina črte 10 cm</t>
  </si>
  <si>
    <t>1.1.1.3.5.2 Označbe na vozišču skupaj</t>
  </si>
  <si>
    <t>1.1.1.3.5.3 Oprema za vodenje prometa</t>
  </si>
  <si>
    <t>1.1.1.3.5.3 Oprema za vodenje prometa skupaj</t>
  </si>
  <si>
    <t>1.1.1.3.5 Oprema ceste skupaj</t>
  </si>
  <si>
    <t>1.1.1.3 Deviacija 1-48 skupaj</t>
  </si>
  <si>
    <t>1.1.1.4 Deviacija 1-49</t>
  </si>
  <si>
    <t>1.1.1.4.1 Voziščne konstrukcije</t>
  </si>
  <si>
    <t>1.1.1.4.1.1 Nosilne plasti</t>
  </si>
  <si>
    <t>1.1.1.4.1.1 Nosilne plasti skupaj</t>
  </si>
  <si>
    <t>1.1.1.4.1.2 Obrabne in zaporne plasti</t>
  </si>
  <si>
    <t>1.1.1.4.1.2 Obrabne in zaporne plasti skupaj</t>
  </si>
  <si>
    <t>1.1.1.4.1.3 Bankine</t>
  </si>
  <si>
    <t>S 3 6 131</t>
  </si>
  <si>
    <t>Izdelava bankine iz drobljenca, široke do 0,50 m</t>
  </si>
  <si>
    <t>1.1.1.4.1.3 Bankine skupaj</t>
  </si>
  <si>
    <t>1.1.1.4.1 Voziščne konstrukcije skupaj</t>
  </si>
  <si>
    <t>1.1.1.4 Deviacija 1-49 skupaj</t>
  </si>
  <si>
    <t>1.1.1.5 Deviacija 1-49a</t>
  </si>
  <si>
    <t>1.1.1.5.1 Voziščne konstrukcije</t>
  </si>
  <si>
    <t>1.1.1.5.1.1 Nosilne plasti</t>
  </si>
  <si>
    <t>1.1.1.5.1.1 Nosilne plasti skupaj</t>
  </si>
  <si>
    <t>1.1.1.5.1.2 Obrabne in zaporne plasti</t>
  </si>
  <si>
    <t>1.1.1.5.1.2 Obrabne in zaporne plasti skupaj</t>
  </si>
  <si>
    <t>1.1.1.5.1.3 Bankine</t>
  </si>
  <si>
    <t>1.1.1.5.1.3 Bankine skupaj</t>
  </si>
  <si>
    <t>1.1.1.5.1 Voziščne konstrukcije skupaj</t>
  </si>
  <si>
    <t>1.1.1.5 Deviacija 1-49a skupaj</t>
  </si>
  <si>
    <t>1.1.1.6 Deviacija 1-50</t>
  </si>
  <si>
    <t>1.1.1.6.1 Preddela</t>
  </si>
  <si>
    <t>1.1.1.6.1.1 Geodetska dela</t>
  </si>
  <si>
    <t>1.1.1.6.1.1 Geodetska dela skupaj</t>
  </si>
  <si>
    <t>1.1.1.6.1.2 Čiščenje terena</t>
  </si>
  <si>
    <t>1.1.1.6.1.2 Čiščenje terena skupaj</t>
  </si>
  <si>
    <t>1.1.1.6.1 Preddela skupaj</t>
  </si>
  <si>
    <t>1.1.1.6.2 Zemeljska dela in temeljenje</t>
  </si>
  <si>
    <t>1.1.1.6.2.1 Izkopi</t>
  </si>
  <si>
    <t>1.1.1.6.2.1 Izkopi skupaj</t>
  </si>
  <si>
    <t>1.1.1.6.2.2 Planum temeljnih tal</t>
  </si>
  <si>
    <t>1.1.1.6.2.2 Planum temeljnih tal skupaj</t>
  </si>
  <si>
    <t>1.1.1.6.2.3 Ločilne, drenažne in filtrske plasti ter povozni plato</t>
  </si>
  <si>
    <t>1.1.1.6.2.3 Ločilne, drenažne in filtrske plasti ter povozni plato skupaj</t>
  </si>
  <si>
    <t>1.1.1.6.2.4 Nasipi, zasipi, klini, posteljica in glinasti naboj</t>
  </si>
  <si>
    <t>Izdelava posteljice iz drobljenih kamnitih zrn v debelini 45 cm</t>
  </si>
  <si>
    <t>1.1.1.6.2.4 Nasipi, zasipi, klini, posteljica in glinasti naboj skupaj</t>
  </si>
  <si>
    <t>1.1.1.6.2.5 Brežine in zelenice</t>
  </si>
  <si>
    <t>1.1.1.6.2.5 Brežine in zelenice skupaj</t>
  </si>
  <si>
    <t>1.1.1.6.2.6 Razprostiranje odvečnega materiala</t>
  </si>
  <si>
    <t>1.1.1.6.2.6 Razprostiranje odvečnega materiala skupaj</t>
  </si>
  <si>
    <t>1.1.1.6.2 Zemeljska dela in temeljenje skupaj</t>
  </si>
  <si>
    <t>1.1.1.6.3 Voziščne konstrukcije</t>
  </si>
  <si>
    <t>1.1.1.6.3.1 Nosilne plasti</t>
  </si>
  <si>
    <t>S 3 1 643</t>
  </si>
  <si>
    <t>Izdelava nosilne plasti bituminizirane zmesi AC 32 base B 50/70 A3 v debelini 9 cm</t>
  </si>
  <si>
    <t>1.1.1.6.3.1 Nosilne plasti skupaj</t>
  </si>
  <si>
    <t>1.1.1.6.3.2 Obrabne in zaporne plasti</t>
  </si>
  <si>
    <t>S 3 2 278</t>
  </si>
  <si>
    <t>Izdelava obrabne in zaporne plasti bituminizirane zmesi AC 11 surf B 70/100 A3 v debelini 4 cm</t>
  </si>
  <si>
    <t>1.1.1.6.3.2 Obrabne in zaporne plasti skupaj</t>
  </si>
  <si>
    <t>1.1.1.6.3.3 Robni elementi vozišč</t>
  </si>
  <si>
    <t>1.1.1.6.3.3 Robni elementi vozišč skupaj</t>
  </si>
  <si>
    <t>1.1.1.6.3.4 Bankine</t>
  </si>
  <si>
    <t>S 3 6 412</t>
  </si>
  <si>
    <t>Izdelava bankine, utrjene z drobljencem, zapolnjenim s humusom, široke 0,51 do 0,75 m</t>
  </si>
  <si>
    <t>1.1.1.6.3.4 Bankine skupaj</t>
  </si>
  <si>
    <t>1.1.1.6.3 Voziščne konstrukcije skupaj</t>
  </si>
  <si>
    <t>1.1.1.6.4 Odvodnjavanje</t>
  </si>
  <si>
    <t>1.1.1.6.4.1 Globinsko odvodnjavanje - drenaže</t>
  </si>
  <si>
    <t>1.1.1.6.4.1 Globinsko odvodnjavanje - drenaže skupaj</t>
  </si>
  <si>
    <t>1.1.1.6.4.2 Globinsko odvodnjavanje - kanalizacija</t>
  </si>
  <si>
    <t>Izdelava kanalizacije iz cevi iz polietilena, vključno s podložno plastjo iz cementnega betona, premera 20 cm, v globini do 1,0 m. PE rebrasta cev DN 200/176 mm, obodna togost SN 8 kN/m2 - zveza vtočnih jaškov.</t>
  </si>
  <si>
    <t>1.1.1.6.4.2 Globinsko odvodnjavanje - kanalizacija skupaj</t>
  </si>
  <si>
    <t>1.1.1.6.4.3 Jaški</t>
  </si>
  <si>
    <t>Dobava in vgraditev pokrova iz duktilne litine z nosilnostjo 250 kN, krožnega prereza s premerom 600 mm, z zaklepanjem in protihrupnim vložkom.</t>
  </si>
  <si>
    <t>1.1.1.6.4.3 Jaški skupaj</t>
  </si>
  <si>
    <t>1.1.1.6.4.4 Prepusti</t>
  </si>
  <si>
    <t>1.1.1.6.4.4 Prepusti skupaj</t>
  </si>
  <si>
    <t>1.1.1.6.4 Odvodnjavanje skupaj</t>
  </si>
  <si>
    <t>1.1.1.6.5 Oprema ceste</t>
  </si>
  <si>
    <t>1.1.1.6.5.1 Pokončna oprema cest</t>
  </si>
  <si>
    <t>1.1.1.6.5.1 Pokončna oprema cest skupaj</t>
  </si>
  <si>
    <t>1.1.1.6.5.2 Označbe na vozišču</t>
  </si>
  <si>
    <t>1.1.1.6.5.2 Označbe na vozišču skupaj</t>
  </si>
  <si>
    <t>1.1.1.6.5.3 Oprema za vodenje prometa</t>
  </si>
  <si>
    <t>1.1.1.6.5.3 Oprema za vodenje prometa skupaj</t>
  </si>
  <si>
    <t>1.1.1.6.5 Oprema ceste skupaj</t>
  </si>
  <si>
    <t>1.1.1.6 Deviacija 1-50 skupaj</t>
  </si>
  <si>
    <t>1.1.1.7 Deviacija 1-51</t>
  </si>
  <si>
    <t>1.1.1.7.1 Preddela</t>
  </si>
  <si>
    <t>1.1.1.7.1.1 Geodetska dela</t>
  </si>
  <si>
    <t>1.1.1.7.1.1 Geodetska dela skupaj</t>
  </si>
  <si>
    <t>1.1.1.7.1.2 Čiščenje terena</t>
  </si>
  <si>
    <t>1.1.1.7.1.2 Čiščenje terena skupaj</t>
  </si>
  <si>
    <t>1.1.1.7.1 Preddela skupaj</t>
  </si>
  <si>
    <t>1.1.1.7.2 Zemeljska dela in temeljenje</t>
  </si>
  <si>
    <t>1.1.1.7.2.1 Izkopi</t>
  </si>
  <si>
    <t>1.1.1.7.2.1 Izkopi skupaj</t>
  </si>
  <si>
    <t>1.1.1.7.2.2 Planum temeljnih tal</t>
  </si>
  <si>
    <t>1.1.1.7.2.2 Planum temeljnih tal skupaj</t>
  </si>
  <si>
    <t>1.1.1.7.2.3 Ločilne, drenažne in filtrske plasti ter povozni plato</t>
  </si>
  <si>
    <t>1.1.1.7.2.3 Ločilne, drenažne in filtrske plasti ter povozni plato skupaj</t>
  </si>
  <si>
    <t>1.1.1.7.2.4 Nasipi, zasipi, klini, posteljica in glinasti naboj</t>
  </si>
  <si>
    <t>1.1.1.7.2.4 Nasipi, zasipi, klini, posteljica in glinasti naboj skupaj</t>
  </si>
  <si>
    <t>1.1.1.7.2.5 Brežine in zelenice</t>
  </si>
  <si>
    <t>1.1.1.7.2.5 Brežine in zelenice skupaj</t>
  </si>
  <si>
    <t>1.1.1.7.2.6 Razprostiranje odvečnega materiala</t>
  </si>
  <si>
    <t>1.1.1.7.2.6 Razprostiranje odvečnega materiala skupaj</t>
  </si>
  <si>
    <t>1.1.1.7.2 Zemeljska dela in temeljenje skupaj</t>
  </si>
  <si>
    <t>1.1.1.7.3 Voziščne konstrukcije</t>
  </si>
  <si>
    <t>1.1.1.7.3.1 Nosilne plasti</t>
  </si>
  <si>
    <t>1.1.1.7.3.1 Nosilne plasti skupaj</t>
  </si>
  <si>
    <t>1.1.1.7.3.2 Obrabne in zaporne plasti</t>
  </si>
  <si>
    <t>1.1.1.7.3.2 Obrabne in zaporne plasti skupaj</t>
  </si>
  <si>
    <t>1.1.1.7.3.3 Bankine</t>
  </si>
  <si>
    <t>1.1.1.7.3.3 Bankine skupaj</t>
  </si>
  <si>
    <t>1.1.1.7.3 Voziščne konstrukcije skupaj</t>
  </si>
  <si>
    <t>1.1.1.7.4 Odvodnjavanje</t>
  </si>
  <si>
    <t>1.1.1.7.4.1 Globinsko odvodnjavanje - drenaže</t>
  </si>
  <si>
    <t>1.1.1.7.4.1 Globinsko odvodnjavanje - drenaže skupaj</t>
  </si>
  <si>
    <t>1.1.1.7.4.2 Prepusti</t>
  </si>
  <si>
    <t>1.1.1.7.4.2 Prepusti skupaj</t>
  </si>
  <si>
    <t>1.1.1.7.4 Odvodnjavanje skupaj</t>
  </si>
  <si>
    <t>1.1.1.7.5 Oprema ceste</t>
  </si>
  <si>
    <t>1.1.1.7.5.1 Pokončna oprema cest</t>
  </si>
  <si>
    <t xml:space="preserve">Dobava in pritrditev prometnega znaka, podloga iz aluminijaste pločevine, znak z ............ barvo-folijo ....... vrste, velikost od 0,21 do 0,40 m2, prometna tabla z odsevno folijo RA1. </t>
  </si>
  <si>
    <t>1.1.1.7.5.1 Pokončna oprema cest skupaj</t>
  </si>
  <si>
    <t>1.1.1.7.5.2 Označbe na vozišču</t>
  </si>
  <si>
    <t>1.1.1.7.5.2 Označbe na vozišču skupaj</t>
  </si>
  <si>
    <t>1.1.1.7.5.3 Oprema za vodenje prometa</t>
  </si>
  <si>
    <t>1.1.1.7.5.3 Oprema za vodenje prometa skupaj</t>
  </si>
  <si>
    <t>1.1.1.7.5 Oprema ceste skupaj</t>
  </si>
  <si>
    <t>1.1.1.7 Deviacija 1-51 skupaj</t>
  </si>
  <si>
    <t>1.1.1.8 Deviacija 1-51a</t>
  </si>
  <si>
    <t>1.1.1.8.1 Voziščne konstrukcije</t>
  </si>
  <si>
    <t>1.1.1.8.1.1 Nosilne plasti</t>
  </si>
  <si>
    <t>1.1.1.8.1.1 Nosilne plasti skupaj</t>
  </si>
  <si>
    <t>1.1.1.8.1.2 Obrabne in zaporne plasti</t>
  </si>
  <si>
    <t>1.1.1.8.1.2 Obrabne in zaporne plasti skupaj</t>
  </si>
  <si>
    <t>1.1.1.8.1.3 Bankine</t>
  </si>
  <si>
    <t>1.1.1.8.1.3 Bankine skupaj</t>
  </si>
  <si>
    <t>1.1.1.8.1 Voziščne konstrukcije skupaj</t>
  </si>
  <si>
    <t>1.1.1.8 Deviacija 1-51a skupaj</t>
  </si>
  <si>
    <t>1.1.1.9 Deviacija 1-52</t>
  </si>
  <si>
    <t>1.1.1.9.1 Preddela</t>
  </si>
  <si>
    <t>1.1.1.9.1.1 Geodetska dela</t>
  </si>
  <si>
    <t>1.1.1.9.1.1 Geodetska dela skupaj</t>
  </si>
  <si>
    <t>1.1.1.9.1.2 Čiščenje terena</t>
  </si>
  <si>
    <t>1.1.1.9.1.2 Čiščenje terena skupaj</t>
  </si>
  <si>
    <t>1.1.1.9.1 Preddela skupaj</t>
  </si>
  <si>
    <t>1.1.1.9.2 Zemeljska dela in temeljenje</t>
  </si>
  <si>
    <t>1.1.1.9.2.1 Izkopi</t>
  </si>
  <si>
    <t>1.1.1.9.2.1 Izkopi skupaj</t>
  </si>
  <si>
    <t>1.1.1.9.2.2 Planum temeljnih tal</t>
  </si>
  <si>
    <t>1.1.1.9.2.2 Planum temeljnih tal skupaj</t>
  </si>
  <si>
    <t>1.1.1.9.2.3 Ločilne, drenažne in filtrske plasti ter povozni plato</t>
  </si>
  <si>
    <t>1.1.1.9.2.3 Ločilne, drenažne in filtrske plasti ter povozni plato skupaj</t>
  </si>
  <si>
    <t>1.1.1.9.2.4 Nasipi, zasipi, klini, posteljica in glinasti naboj</t>
  </si>
  <si>
    <t>1.1.1.9.2.4 Nasipi, zasipi, klini, posteljica in glinasti naboj skupaj</t>
  </si>
  <si>
    <t>1.1.1.9.2.5 Brežine in zelenice</t>
  </si>
  <si>
    <t>1.1.1.9.2.5 Brežine in zelenice skupaj</t>
  </si>
  <si>
    <t>1.1.1.9.2.6 Razprostiranje odvečnega materiala</t>
  </si>
  <si>
    <t>1.1.1.9.2.6 Razprostiranje odvečnega materiala skupaj</t>
  </si>
  <si>
    <t>1.1.1.9.2 Zemeljska dela in temeljenje skupaj</t>
  </si>
  <si>
    <t>1.1.1.9.3 Voziščne konstrukcije</t>
  </si>
  <si>
    <t>1.1.1.9.3.1 Nosilne plasti</t>
  </si>
  <si>
    <t>Bearing courses</t>
  </si>
  <si>
    <t>1.1.1.9.3.1 Nosilne plasti skupaj</t>
  </si>
  <si>
    <t>1.1.1.9.3.2 Obrabne in zaporne plasti</t>
  </si>
  <si>
    <t xml:space="preserve">Izdelava nevezane (mehanično stabilizirane) obrabne plasti iz zmesi zrn drobljenca v debelini 26 do 30 cm, zaporni sloj peska debeline 4 cm. </t>
  </si>
  <si>
    <t>1.1.1.9.3.2 Obrabne in zaporne plasti skupaj</t>
  </si>
  <si>
    <t>1.1.1.9.3.3 Bankine</t>
  </si>
  <si>
    <t>1.1.1.9.3.3 Bankine skupaj</t>
  </si>
  <si>
    <t>1.1.1.9.3 Voziščne konstrukcije skupaj</t>
  </si>
  <si>
    <t>1.1.1.9.4 Odvodnjavanje</t>
  </si>
  <si>
    <t>1.1.1.9.4.1 Prepusti</t>
  </si>
  <si>
    <t>1.1.1.9.4.1 Prepusti skupaj</t>
  </si>
  <si>
    <t>1.1.1.9.4 Odvodnjavanje skupaj</t>
  </si>
  <si>
    <t>1.1.1.9.5 Oprema ceste</t>
  </si>
  <si>
    <t>1.1.1.9.5.1 Pokončna oprema cest</t>
  </si>
  <si>
    <t>N 3 1 100A</t>
  </si>
  <si>
    <t>Dobava in pritrditev prometnih znakov, podloga iz aluminijaste pločevine, znaki z odsevno folijo, skupaj z izdelavo temeljev iz cementnega betona MB 15 dolžine 80 cm, premera 30 cm, dobavo in vgradnjo stebričev iz vroče cinkane jeklene cevi premera 64 mm in vsem pritrdilnim materialom</t>
  </si>
  <si>
    <t>1.1.1.9.5.1 Pokončna oprema cest skupaj</t>
  </si>
  <si>
    <t>1.1.1.9.5.2 Oprema za vodenje prometa</t>
  </si>
  <si>
    <t>1.1.1.9.5.2 Oprema za vodenje prometa skupaj</t>
  </si>
  <si>
    <t>1.1.1.9.5 Oprema ceste skupaj</t>
  </si>
  <si>
    <t>1.1.1.9 Deviacija 1-52 skupaj</t>
  </si>
  <si>
    <t>1.1.1.10 Deviacija 1-53</t>
  </si>
  <si>
    <t>1.1.1.10.1 Preddela</t>
  </si>
  <si>
    <t>1.1.1.10.1.1 Geodetska dela</t>
  </si>
  <si>
    <t>1.1.1.10.1.1 Geodetska dela skupaj</t>
  </si>
  <si>
    <t>1.1.1.10.1.2 Čiščenje terena</t>
  </si>
  <si>
    <t>1.1.1.10.1.2 Čiščenje terena skupaj</t>
  </si>
  <si>
    <t>1.1.1.10.1 Preddela skupaj</t>
  </si>
  <si>
    <t>1.1.1.10.2 Zemeljska dela in temeljenje</t>
  </si>
  <si>
    <t>1.1.1.10.2.1 Izkopi</t>
  </si>
  <si>
    <t>1.1.1.10.2.1 Izkopi skupaj</t>
  </si>
  <si>
    <t>1.1.1.10.2.2 Planum temeljnih tal</t>
  </si>
  <si>
    <t>1.1.1.10.2.2 Planum temeljnih tal skupaj</t>
  </si>
  <si>
    <t>1.1.1.10.2.3 Ločilne, drenažne in filtrske plasti ter povozni plato</t>
  </si>
  <si>
    <t>1.1.1.10.2.3 Ločilne, drenažne in filtrske plasti ter povozni plato skupaj</t>
  </si>
  <si>
    <t>1.1.1.10.2.4 Nasipi, zasipi, klini, posteljica in glinasti naboj</t>
  </si>
  <si>
    <t>1.1.1.10.2.4 Nasipi, zasipi, klini, posteljica in glinasti naboj skupaj</t>
  </si>
  <si>
    <t>1.1.1.10.2.5 Brežine in zelenice</t>
  </si>
  <si>
    <t>1.1.1.10.2.5 Brežine in zelenice skupaj</t>
  </si>
  <si>
    <t>1.1.1.10.2.6 Razprostiranje odvečnega materiala</t>
  </si>
  <si>
    <t>1.1.1.10.2.6 Razprostiranje odvečnega materiala skupaj</t>
  </si>
  <si>
    <t>1.1.1.10.2 Zemeljska dela in temeljenje skupaj</t>
  </si>
  <si>
    <t>1.1.1.10.3 Voziščne konstrukcije</t>
  </si>
  <si>
    <t>1.1.1.10.3.1 Nosilne plasti</t>
  </si>
  <si>
    <t>S 3 1 555</t>
  </si>
  <si>
    <t>Izdelava nosilne plasti bituminizirane zmesi AC 22 base B 50/70 A3 v debelini 9 cm</t>
  </si>
  <si>
    <t>1.1.1.10.3.1 Nosilne plasti skupaj</t>
  </si>
  <si>
    <t>1.1.1.10.3.2 Obrabne in zaporne plasti</t>
  </si>
  <si>
    <t>1.1.1.10.3.2 Obrabne in zaporne plasti skupaj</t>
  </si>
  <si>
    <t>1.1.1.10.3.3 Bankine</t>
  </si>
  <si>
    <t>1.1.1.10.3.3 Bankine skupaj</t>
  </si>
  <si>
    <t>1.1.1.10.3 Voziščne konstrukcije skupaj</t>
  </si>
  <si>
    <t>1.1.1.10.4 Odvodnjavanje</t>
  </si>
  <si>
    <t>1.1.1.10.4.1 Globinsko odvodnjavanje - drenaže</t>
  </si>
  <si>
    <t>1.1.1.10.4.1 Globinsko odvodnjavanje - drenaže skupaj</t>
  </si>
  <si>
    <t>1.1.1.10.4 Odvodnjavanje skupaj</t>
  </si>
  <si>
    <t>1.1.1.10.5 Oprema ceste</t>
  </si>
  <si>
    <t>1.1.1.10.5.1 Pokončna oprema cest</t>
  </si>
  <si>
    <t>1.1.1.10.5.1 Pokončna oprema cest skupaj</t>
  </si>
  <si>
    <t>1.1.1.10.5.2 Označbe na vozišču</t>
  </si>
  <si>
    <t>1.1.1.10.5.2 Označbe na vozišču skupaj</t>
  </si>
  <si>
    <t>1.1.1.10.5.3 Oprema za vodenje prometa</t>
  </si>
  <si>
    <t>1.1.1.10.5.3 Oprema za vodenje prometa skupaj</t>
  </si>
  <si>
    <t>1.1.1.10.5 Oprema ceste skupaj</t>
  </si>
  <si>
    <t>1.1.1.10 Deviacija 1-53 skupaj</t>
  </si>
  <si>
    <t>1.1.1.11 Deviacija 1-54</t>
  </si>
  <si>
    <t>1.1.1.11.1 Preddela</t>
  </si>
  <si>
    <t>1.1.1.11.1.1 Geodetska dela</t>
  </si>
  <si>
    <t>1.1.1.11.1.1 Geodetska dela skupaj</t>
  </si>
  <si>
    <t>1.1.1.11.1.2 Čiščenje terena</t>
  </si>
  <si>
    <t>1.1.1.11.1.2 Čiščenje terena skupaj</t>
  </si>
  <si>
    <t>1.1.1.11.1 Preddela skupaj</t>
  </si>
  <si>
    <t>1.1.1.11.2 Zemeljska dela in temeljenje</t>
  </si>
  <si>
    <t>1.1.1.11.2.1 Izkopi</t>
  </si>
  <si>
    <t>1.1.1.11.2.1 Izkopi skupaj</t>
  </si>
  <si>
    <t>1.1.1.11.2.2 Planum temeljnih tal</t>
  </si>
  <si>
    <t>1.1.1.11.2.2 Planum temeljnih tal skupaj</t>
  </si>
  <si>
    <t>1.1.1.11.2.3 Ločilne, drenažne in filtrske plasti ter povozni plato</t>
  </si>
  <si>
    <t>1.1.1.11.2.3 Ločilne, drenažne in filtrske plasti ter povozni plato skupaj</t>
  </si>
  <si>
    <t>1.1.1.11.2.4 Nasipi, zasipi, klini, posteljica in glinasti naboj</t>
  </si>
  <si>
    <t>1.1.1.11.2.4 Nasipi, zasipi, klini, posteljica in glinasti naboj skupaj</t>
  </si>
  <si>
    <t>1.1.1.11.2.5 Brežine in zelenice</t>
  </si>
  <si>
    <t>1.1.1.11.2.5 Brežine in zelenice skupaj</t>
  </si>
  <si>
    <t>1.1.1.11.2.6 Razprostiranje odvečnega materiala</t>
  </si>
  <si>
    <t>1.1.1.11.2.6 Razprostiranje odvečnega materiala skupaj</t>
  </si>
  <si>
    <t>1.1.1.11.2 Zemeljska dela in temeljenje skupaj</t>
  </si>
  <si>
    <t>1.1.1.11.3 Voziščne konstrukcije</t>
  </si>
  <si>
    <t>1.1.1.11.3.1 Nosilne plasti</t>
  </si>
  <si>
    <t>1.1.1.11.3.1 Nosilne plasti skupaj</t>
  </si>
  <si>
    <t>1.1.1.11.3.2 Obrabne in zaporne plasti</t>
  </si>
  <si>
    <t>1.1.1.11.3.2 Obrabne in zaporne plasti skupaj</t>
  </si>
  <si>
    <t>1.1.1.11.3.3 Bankine</t>
  </si>
  <si>
    <t>1.1.1.11.3.3 Bankine skupaj</t>
  </si>
  <si>
    <t>1.1.1.11.3 Voziščne konstrukcije skupaj</t>
  </si>
  <si>
    <t>1.1.1.11.4 Odvodnjavanje</t>
  </si>
  <si>
    <t>1.1.1.11.4.1 Prepusti</t>
  </si>
  <si>
    <t>1.1.1.11.4.1 Prepusti skupaj</t>
  </si>
  <si>
    <t>1.1.1.11.4 Odvodnjavanje skupaj</t>
  </si>
  <si>
    <t>1.1.1.11.5 Oprema ceste</t>
  </si>
  <si>
    <t>1.1.1.11.5.1 Pokončna oprema cest</t>
  </si>
  <si>
    <t>1.1.1.11.5.1 Pokončna oprema cest skupaj</t>
  </si>
  <si>
    <t>1.1.1.11.5.2 Označbe na vozišču</t>
  </si>
  <si>
    <t>1.1.1.11.5.2 Označbe na vozišču skupaj</t>
  </si>
  <si>
    <t>1.1.1.11.5.3 Oprema za vodenje prometa</t>
  </si>
  <si>
    <t>1.1.1.11.5.3 Oprema za vodenje prometa skupaj</t>
  </si>
  <si>
    <t>1.1.1.11.5 Oprema ceste skupaj</t>
  </si>
  <si>
    <t>1.1.1.11 Deviacija 1-54 skupaj</t>
  </si>
  <si>
    <t>1.1.1.12 Deviacija 1-54a</t>
  </si>
  <si>
    <t>1.1.1.12.1 Voziščne konstrukcije</t>
  </si>
  <si>
    <t>1.1.1.12.1.1 Nosilne plasti</t>
  </si>
  <si>
    <t>1.1.1.12.1.1 Nosilne plasti skupaj</t>
  </si>
  <si>
    <t>1.1.1.12.1.2 Obrabne in zaporne plasti</t>
  </si>
  <si>
    <t xml:space="preserve">Izdelava nevezane (mehanično stabilizirane) obrabne plasti iz zmesi zrn drobljenca v debelini 26 do 30 cm. Zaporni sloj peska debeline 4 cm. </t>
  </si>
  <si>
    <t>1.1.1.12.1.2 Obrabne in zaporne plasti skupaj</t>
  </si>
  <si>
    <t>1.1.1.12.1.3 Bankine</t>
  </si>
  <si>
    <t>1.1.1.12.1.3 Bankine skupaj</t>
  </si>
  <si>
    <t>1.1.1.12.1 Voziščne konstrukcije skupaj</t>
  </si>
  <si>
    <t>1.1.1.12 Deviacija 1-54a skupaj</t>
  </si>
  <si>
    <t>1.1.1.13 Deviacija 1-55</t>
  </si>
  <si>
    <t>1.1.1.13.1 Preddela</t>
  </si>
  <si>
    <t>1.1.1.13.1.1 Geodetska dela</t>
  </si>
  <si>
    <t>1.1.1.13.1.1 Geodetska dela skupaj</t>
  </si>
  <si>
    <t>1.1.1.13.1.2 Čiščenje terena</t>
  </si>
  <si>
    <t>1.1.1.13.1.2 Čiščenje terena skupaj</t>
  </si>
  <si>
    <t>1.1.1.13.1 Preddela skupaj</t>
  </si>
  <si>
    <t>1.1.1.13.2 Zemeljska dela in temeljenje</t>
  </si>
  <si>
    <t>1.1.1.13.2.1 Izkopi</t>
  </si>
  <si>
    <t>1.1.1.13.2.1 Izkopi skupaj</t>
  </si>
  <si>
    <t>1.1.1.13.2.2 Planum temeljnih tal</t>
  </si>
  <si>
    <t>1.1.1.13.2.2 Planum temeljnih tal skupaj</t>
  </si>
  <si>
    <t>1.1.1.13.2.3 Ločilne, drenažne in filtrske plasti ter povozni plato</t>
  </si>
  <si>
    <t>1.1.1.13.2.3 Ločilne, drenažne in filtrske plasti ter povozni plato skupaj</t>
  </si>
  <si>
    <t>1.1.1.13.2.4 Nasipi, zasipi, klini, posteljica in glinasti naboj</t>
  </si>
  <si>
    <t>1.1.1.13.2.4 Nasipi, zasipi, klini, posteljica in glinasti naboj skupaj</t>
  </si>
  <si>
    <t>1.1.1.13.2.5 Brežine in zelenice</t>
  </si>
  <si>
    <t>1.1.1.13.2.5 Brežine in zelenice skupaj</t>
  </si>
  <si>
    <t>1.1.1.13.2.6 Razprostiranje odvečnega materiala</t>
  </si>
  <si>
    <t>1.1.1.13.2.6 Razprostiranje odvečnega materiala skupaj</t>
  </si>
  <si>
    <t>1.1.1.13.2 Zemeljska dela in temeljenje skupaj</t>
  </si>
  <si>
    <t>1.1.1.13.3 Voziščne konstrukcije</t>
  </si>
  <si>
    <t>1.1.1.13.3.1 Nosilne plasti</t>
  </si>
  <si>
    <t>Izdelava nosilne plasti bituminizirane zmesi AC 22 base PmB 45/80-50 A1/A2 v debelini 7 cm</t>
  </si>
  <si>
    <t>Izdelava nosilne plasti bituminizirane zmesi AC 32 base B 50/70 A1/A2 v debelini 8 cm</t>
  </si>
  <si>
    <t>Izdelava obrabnonosilne plasti bituminizirane zmesi AC 16 surf B 70/100 A4 Z3 v debelini 7 cm. Dovozi.</t>
  </si>
  <si>
    <t>1.1.1.13.3.1 Nosilne plasti skupaj</t>
  </si>
  <si>
    <t>1.1.1.13.3.2 Obrabne in zaporne plasti</t>
  </si>
  <si>
    <t>S 3 2 627</t>
  </si>
  <si>
    <t>Izdelava obrabne in zaporne plasti bituminizirane zmesi SMA 8 PmB 45/80-65 A1/A2 Z1 v debelini 3 cm</t>
  </si>
  <si>
    <t>1.1.1.13.3.2 Obrabne in zaporne plasti skupaj</t>
  </si>
  <si>
    <t>1.1.1.13.3.3 Robni elementi vozišč</t>
  </si>
  <si>
    <t>1.1.1.13.3.3 Robni elementi vozišč skupaj</t>
  </si>
  <si>
    <t>1.1.1.13.3.4 Bankine</t>
  </si>
  <si>
    <t>1.1.1.13.3.4 Bankine skupaj</t>
  </si>
  <si>
    <t>1.1.1.13.3 Voziščne konstrukcije skupaj</t>
  </si>
  <si>
    <t>1.1.1.13.4 Odvodnjavanje</t>
  </si>
  <si>
    <t>1.1.1.13.4.1 Površinsko odvodnjavanje</t>
  </si>
  <si>
    <t>1.1.1.13.4.1 Površinsko odvodnjavanje skupaj</t>
  </si>
  <si>
    <t>1.1.1.13.4.2 Globinsko odvodnjavanje - drenaže</t>
  </si>
  <si>
    <t>1.1.1.13.4.2 Globinsko odvodnjavanje - drenaže skupaj</t>
  </si>
  <si>
    <t>1.1.1.13.4.3 Globinsko odvodnjavanje - kanalizacija</t>
  </si>
  <si>
    <t>1.1.1.13.4.3 Globinsko odvodnjavanje - kanalizacija skupaj</t>
  </si>
  <si>
    <t>1.1.1.13.4.4 Jaški</t>
  </si>
  <si>
    <t>1.1.1.13.4.4 Jaški skupaj</t>
  </si>
  <si>
    <t>1.1.1.13.4.5 Prepusti</t>
  </si>
  <si>
    <t>1.1.1.13.4.5 Prepusti skupaj</t>
  </si>
  <si>
    <t>1.1.1.13.4 Odvodnjavanje skupaj</t>
  </si>
  <si>
    <t>1.1.1.13.5 Oprema ceste</t>
  </si>
  <si>
    <t>1.1.1.13.5.1 Pokončna oprema cest</t>
  </si>
  <si>
    <t>S 6 1 362</t>
  </si>
  <si>
    <t>Dobava in vgraditev portala iz jekla, zaščitenega z vročim cinkanjem, za lahke pogoje, po načrtu .........., svetla višina h = 5200 mm, razpetina nad 12000 do 20000 mm. Vključno z izdelavo temelja, transportom, montažo, izdelavo stat. računov in delavniških risb. Portal razpona cca 14 m s konzolo cca 6 m. Predvidena montaža 3 tabel s semafor. glavami in osvetlitvijo.</t>
  </si>
  <si>
    <t>S 6 1 643</t>
  </si>
  <si>
    <t>Dobava in pritrditev okroglega prometnega znaka, podloga iz aluminijaste pločevine, znak z odsevno folijo 1. vrste, premera 900 mm</t>
  </si>
  <si>
    <t>N 3 1 009</t>
  </si>
  <si>
    <t>Dobava in pritrditev okroglega prometnega znaka, podloga iz aluminijaste pločevine, znak z odsevno folijo 3. vrste (RA3), premera 900 mm</t>
  </si>
  <si>
    <t>S 6 1 726</t>
  </si>
  <si>
    <t>Dobava in pritrditev prometnega znaka, podloga iz aluminijaste pločevine, znak z ............ barvo-folijo ....... vrste, velikost 1,01 do 2,00 m2, prometna tabla z odsevno folijo RA1.</t>
  </si>
  <si>
    <t>N 3 1 008</t>
  </si>
  <si>
    <t>Dobava in pritrditev prometne table, podloga iz aluminijaste pločevine, znak z odsevno folijo RA2, velikost od 0,21 do 0,40 m2</t>
  </si>
  <si>
    <t>N 3 1 007</t>
  </si>
  <si>
    <t>Dobava in pritrditev prometne table, podloga iz aluminijaste pločevine, znak z odsevno folijo RA2, velikost od 1,01 do 2,00 m2</t>
  </si>
  <si>
    <t>Dobava in pritrditev prometnega znaka, podloga iz aluminijaste pločevine, znak z ............ barvo-folijo ....... vrste, velikost nad 4,00 m2. Table velikosti nad 4.00 m2 z odsevno folijo RA1, pritrjena na portal s konzolo (3 kos) z odprtinami za semaforske glave in polportal (1 kos) . Vključno s podkonstrukcijo, vsa dela in vezni material.</t>
  </si>
  <si>
    <t>N 3 1 010</t>
  </si>
  <si>
    <t>Dobava in montaža linijske svetilke z nosilci, za osvetlitev obvestilnih tabel na polportalih in portalih. Dolžine svetilke naj bodo 1551 in 1251mm. V svetilke se vgradi svetlobni element v LED tehnologiji (LED cevno svetilo v T8 ohišju, moči 20-30W; barva svetlobe 3000-4000K; 2400 lm). Svetilko morajo imeti zaščitno stopnjo IP 67. Svetilka se namesti nanosilce nad obvestilno tablo. Uporabi se 
svetilko kot npr:Erfurt, Norka. Vključno z omarico portala in ožičenjenjem ter vsemi potrebnimi deli.</t>
  </si>
  <si>
    <t>1.1.1.13.5.1 Pokončna oprema cest skupaj</t>
  </si>
  <si>
    <t>1.1.1.13.5.2 Označbe na vozišču</t>
  </si>
  <si>
    <t>1.1.1.13.5.2 Označbe na vozišču skupaj</t>
  </si>
  <si>
    <t>1.1.1.13.5.3 Oprema za vodenje prometa</t>
  </si>
  <si>
    <t>S 6 3 233</t>
  </si>
  <si>
    <t>Dobava in postavitev ploščatega prometnega stebra, podloga iz aluminijaste pločevine, označba z .............................. odsevna folija RA3.</t>
  </si>
  <si>
    <t>N 3 1 013</t>
  </si>
  <si>
    <t>Dobava in vgraditev upogljivega stebrička iz umetnih mas, višine 80 cm, premera 8 cm. Vključno z pripadajočim podstavkom za odstranitev, vrtanjem lukenj v asfalt in veznim materialom. Vključno vsa potrebna dela.</t>
  </si>
  <si>
    <t>1.1.1.13.5.3 Oprema za vodenje prometa skupaj</t>
  </si>
  <si>
    <t>1.1.1.13.5.4 Oprema za zavarovanje prometa</t>
  </si>
  <si>
    <t>1.1.1.13.5.4 Oprema za zavarovanje prometa skupaj</t>
  </si>
  <si>
    <t>1.1.1.13.5 Oprema ceste skupaj</t>
  </si>
  <si>
    <t>1.1.1.13 Deviacija 1-55 skupaj</t>
  </si>
  <si>
    <t>1.1.1. DEVIACIJE SKUPAJ</t>
  </si>
  <si>
    <t>1.1.1. DEVIACIJE</t>
  </si>
  <si>
    <t>1.1. VOZNE POVRŠINE</t>
  </si>
  <si>
    <t>A. CESTOGRADBENI DEL od km 13,200 do km 15,480</t>
  </si>
  <si>
    <t>1.1.2. GLAVNA TRASA</t>
  </si>
  <si>
    <t>1.2. HODNIKI ZA PEŠCE IN KOLESARSKE STEZE</t>
  </si>
  <si>
    <t>1.2.1. DEVIACIJE</t>
  </si>
  <si>
    <t>1.2.1.1. Deviacija 1-47</t>
  </si>
  <si>
    <t>1.2.2. GLAVNA TRASA</t>
  </si>
  <si>
    <t>B. OBJEKTI</t>
  </si>
  <si>
    <t>6.3. CESTNA RAZSVETLJAVA</t>
  </si>
  <si>
    <t>1. KRIŽIŠČE K8</t>
  </si>
  <si>
    <t>1.1   Zemeljska dela</t>
  </si>
  <si>
    <t>m</t>
  </si>
  <si>
    <t>Izdelava kabelskih jaškov z betonsko cevjo fi 0,6 m m, globine 1,0 m z enojnim LTŽ pokrovom ustrezne nosilnosti in napisom JAVNA RAZSVETLJAVA</t>
  </si>
  <si>
    <t>kos</t>
  </si>
  <si>
    <t xml:space="preserve">Strojni izkop jame za temelje kandelabrov JR dim.:1,5 x 1,5 x 1,5 m, v terenu III. kat., zasip in planiranje, odvoz odvečnega materiala na deponijo </t>
  </si>
  <si>
    <t>m3</t>
  </si>
  <si>
    <t xml:space="preserve">Izdelava opaža in betoniranje T temelja za kandelaber JR h=10/8m, vijake za montažo kandelabra se vbetonira s šablono, po načrtih dobavitelja kandelabrov (dimenzija 1,3x1,3x1,4m). </t>
  </si>
  <si>
    <t>Dobava stigmaflex cev f110 mm skupaj z original čepi, vodotesnimi spoji, distančniki, … kolut</t>
  </si>
  <si>
    <t>Dobava GAL ščitnikov za kabel</t>
  </si>
  <si>
    <t xml:space="preserve">Dobava rdečega PVC opozorilnega traku z napisom "POZOR ENERGETSKI KABEL" </t>
  </si>
  <si>
    <t>Dobava valjanca FeZn 25x4 mm za izvedbo ozemljila (ozemljitev kandelabrov JR) , križne sponke z zaščito proti koroziji z bitumensko maso, ….</t>
  </si>
  <si>
    <t>1.1   Zemeljska dela skupaj</t>
  </si>
  <si>
    <t>1.2 Elektromontažna dela</t>
  </si>
  <si>
    <t>Dobava kabla NNY-J 3x2,5 mm2, uvlačenje kabla v cevi in jaške kabelske kanalizacije, montaža kabelskih čevljev in priklop kabla (semafor)</t>
  </si>
  <si>
    <t>Dobava kabla NNY-J 4x2,5 mm2, montaža kabelskih čevljev in priklop kabla v kandelaber</t>
  </si>
  <si>
    <t>Izdelava samoskrčnih kabelskih končnikov za kabel iz PVC mase (5 x16 mm2), montaža kabelskih čevljev Al-Cu, priklop kabla v svetilki in omarici prižigališča</t>
  </si>
  <si>
    <t>kpl</t>
  </si>
  <si>
    <t>Dobava kabla H07V-K 1x16 mm2 rumeno zelene barve, uvlačenje kabla v cevi in jaške kabelske kanalizacije, montaža kabelskih čevljev in priklop kabla</t>
  </si>
  <si>
    <t xml:space="preserve">- števec delovne energije 10-85A, trifazni, dvotarifni, 400/230V, možnost daljinskega odčitavanja, 1kos                                                                                              - prenapetostni odvodniki razred B, 3 polni, komplet z ozemljitveno šino, 1kos      </t>
  </si>
  <si>
    <t>Dobava in montaža cestne LED svetilka, zaščitena pred prahom in vlago IP66, zaščitena proti udarcem IK09, ohšje iz tlačno ulitega aluminija, široka razporeditev reber za preprečevanje nabiranja umazanije, kaljeno visokoprosojno steklo, natik navpično ali s strani na kandelaber debeline 32mm do 60mm, možen kot nagiba 0°, 5° ali 10°, odpiranje navzgor, dvojno silikonsko tesnilo, kabelska uvodnica z oddušnikom za izenačevanje tlaku, temperaturna zaščita napajalnika in LED modula, v primeru pregretja se zniža svetlobni tok, ali se svetilka ugasne. Možnost zamenjave led modula ali napajalnika. Svetobni tok svetilke 8900lm, priključa moč svetilke 77W, življenjska doba 100.000ur, barvna temperatura 2700K, indeks barvnega videza 70, funkcija konstantnega toka skozi življenjsko dobo CLO, samostojna redukcija svetlobnega toka. (kot npr: Luma gen2 Mini 
BGP703 T25 1xLED110-CLO-4S/727 FP DW10 DDF2, Philips z regulacijo)                                                                                              Svetilka mora ustrezati uredbi o mejnih vrednostih  svetlobnega  onesnaževanja okolja (Ur. List RS št. 81/2007) skupaj z ustreznimi nosilnimi konzolami</t>
  </si>
  <si>
    <t>Dobava in montaža cestne LED svetilka, zaščitena pred prahom in vlago IP66, zaščitena proti udarcem IK09, ohšje iz tlačno ulitega aluminija, široka razporeditev reber za preprečevanje nabiranja umazanije, kaljeno visokoprosojno steklo, natik navpično ali s strani na kandelaber debeline 32mm do 60mm, možen kot nagiba 0°, 5° ali 10°, odpiranje navzgor, dvojno silikonsko tesnilo, kabelska uvodnica z oddušnikom za izenačevanje tlaku, temperaturna zaščita napajalnika in LED modula, v primeru pregretja se zniža svetlobni tok, ali se svetilka ugasne. Možnost zamenjave led modula ali napajalnika. Svetobni tok svetilke 8900lm, priključa moč svetilke 77W, življenjska doba 100.000ur, barvna temperatura 2700K, indeks barvnega videza 70, funkcija konstantnega toka skozi življenjsko dobo CLO, samostojna redukcija svetlobnega toka. (kot npr: Luma gen2 Mini 
BGP703 T25 1xLED110-CLO-4S/727 FP DM11 DDF2, Philips z regulacijo)                                                                                              Svetilka mora ustrezati uredbi o mejnih vrednostih  svetlobnega  onesnaževanja okolja (Ur. List RS št. 81/2007) skupaj z ustreznimi nosilnimi konzolami</t>
  </si>
  <si>
    <t>Programiranje svetilke- zmanjšanje svetilnosti na 75%</t>
  </si>
  <si>
    <t>1.2 Elektromontažna dela skupaj</t>
  </si>
  <si>
    <t>1.3 Ostala dela</t>
  </si>
  <si>
    <t>ur</t>
  </si>
  <si>
    <t>Nadzor elektrodistribucije</t>
  </si>
  <si>
    <t>Meritve svetlobno-tehničnih parapetrov (križišča, prehodi, pločnik …), izdelava merilnega protokola</t>
  </si>
  <si>
    <t>1.3 Ostala dela skupaj</t>
  </si>
  <si>
    <t>1. KRIŽIŠČE K8 SKUPAJ</t>
  </si>
  <si>
    <t>2. KRIŽIŠČE K9</t>
  </si>
  <si>
    <t>2.1   Zemeljska dela</t>
  </si>
  <si>
    <t>Strojni izkop jame dimenzij 1,0 x 1,0 x 1,2 m za izdelavo jaška v terenu III. ktg., odvoz odvečnega materiala na deponijo (2 kos)</t>
  </si>
  <si>
    <t>2.1   Zemeljska dela skupaj</t>
  </si>
  <si>
    <t>2.2 Elektromontažna dela</t>
  </si>
  <si>
    <t>2.2 Elektromontažna dela skupaj</t>
  </si>
  <si>
    <t>2.3 Ostala dela</t>
  </si>
  <si>
    <t>2.3 Ostala dela skupaj</t>
  </si>
  <si>
    <t>2. KRIŽIŠČE K9 SKUPAJ</t>
  </si>
  <si>
    <t>3. KRIŽIŠČE K10</t>
  </si>
  <si>
    <t>3.1   Zemeljska dela</t>
  </si>
  <si>
    <t>3.1   Zemeljska dela skupaj</t>
  </si>
  <si>
    <t>3.2 Elektromontažna dela</t>
  </si>
  <si>
    <t>Dobava in montaža cestne LED svetilka, zaščitena pred prahom in vlago IP66, ohišje iz  aluminija, z mehansko odpornostjo IK najmanj 09, natik navpično na kandelaber debeline 76mm, enostavno zamenljiv napajalnik, 6470 lm izhodnega svetlobnega toka svetilke, skupna moč svetilke 66.1 W, barvna temperatura vira 4000K, sumerjena optika, možnost samostojne regulacije svet. toka brez potrebe signalnega vodnika po vnaprej določenem algoritmu. (kot npr: Streetlight 20 mini LED, SITECO)                                                                                              Svetilka mora ustrezati uredbi o mejnih vrednostih  svetlobnega  onesnaževanja okolja (Ur. List RS št. 81/2007) skupaj z ustreznimi nosilnimi konzolami</t>
  </si>
  <si>
    <t>3.2 Elektromontažna dela skupaj</t>
  </si>
  <si>
    <t>3.3 Ostala dela</t>
  </si>
  <si>
    <t>3.3 Ostala dela skupaj</t>
  </si>
  <si>
    <t>3. KRIŽIŠČE K10 SKUPAJ</t>
  </si>
  <si>
    <t>4. KRIŽIŠČE K11</t>
  </si>
  <si>
    <t>4.1   Zemeljska dela</t>
  </si>
  <si>
    <t>4.1   Zemeljska dela skupaj</t>
  </si>
  <si>
    <t>4.2 Elektromontažna dela</t>
  </si>
  <si>
    <t>4.2 Elektromontažna dela skupaj</t>
  </si>
  <si>
    <t>4.3 Ostala dela</t>
  </si>
  <si>
    <t>Demontažna dela (razbijanje temeljev, odvoz odvečnega materiala na deponijo, odstranitev obstoječih kablov (9 kos), ...)</t>
  </si>
  <si>
    <t>1</t>
  </si>
  <si>
    <t>4.3 Ostala dela skupaj</t>
  </si>
  <si>
    <t>4. KRIŽIŠČE K11 SKUPAJ</t>
  </si>
  <si>
    <t>6.3. CESTNA RAZSVETLJAVA SKUPAJ</t>
  </si>
  <si>
    <t>6.4. SEMAFORIZACIJA</t>
  </si>
  <si>
    <t>1 Križišče K8 s cesto v Vodice - vzhod</t>
  </si>
  <si>
    <t>1.1 Semaforska oprema in montažna dela</t>
  </si>
  <si>
    <t xml:space="preserve">Dobava, montaža in kompletiranje mikroračunalniška krmilna naprava v samostoječi poliesterski/kovinski omari, stopnja zaščite IP44 :energetski zaščitni sklop z ožičenjem in sponkami-1x, procesni modul-1x, izhodni modul- 11x (44 signalov), modul za tipke-1x, GSM modul z rez.napajanjem-1x , mikro stikalo na gl. vratih-2x, sprejemnik točnega časa, kot npr.Leadtek LR9450 z RS232 povezavo s procesno enoto KN - 1x, z ločenimi prostori in samostojnimi ključavnicami za elektroniko, komandni pult in elektro priključek brez števca, kot npr. SRTC-6 proizvajalca Asist.  Naprava  mora izpolnjevati  zahteve načrta </t>
  </si>
  <si>
    <t>N 1 1 127</t>
  </si>
  <si>
    <t>Dobava in montaža mrežno stikalo:8x10/100Tx (RJ45 konektor), 2x100Tx(multi/single-mode, SC ali ST konektor), Redundantno napajanje 12/24/48 VDC, IP30 aluminjasto ohišje, robustna zasnova strojne opreme, ki je primerna za nevarne lokacije, območje delovanja -40 do 75 ° C, kot npr.  Moxa EDS-208A-SS-SC</t>
  </si>
  <si>
    <t>Dobava in montaža napajalnik: DIN Rail mounting power supply 24Watt 24VDC/1,0A, vhodna napetost 85-264VAC,1x screw terminal, temperaturno območje -10 do 70° C; kot na npr.:MS700420 Microsens</t>
  </si>
  <si>
    <t>Dobava in montaža kamera za video detekcijo prometa:  digitalna z integriranim DSP Procesorjem, napetost 24 VDC, senzor CMOS vsaj 1/4, resolucija vsaj 640x640 (VGA), detekcija vozil do min 0.05 lux (ali manj), pokrivanje tri vozne pasove, v detekcijsko polje programirati do 8 virtualnih zank, detekcija: najava, zasedenost, kolona, štetje prometa: število, klasifikacija, avtomatska najava v primeru napake, dnevno/nočno delovanja (24ur), temperaturni obseg -20°C ...+ 70°C , ohišje IP67, priključki RS485, ethernet, kot npr.Citilog Xcam</t>
  </si>
  <si>
    <t>Dobava in montaža  signalni dajalnik za vozila 3-delni fi 300 mm LED 3x 8-9 W, 230 VAC, - sposobnost zatemnitve</t>
  </si>
  <si>
    <t>Dobava in montaža signalni dajalnik za kolesar/pešec, 2-delni, fi 300 mm LED 2x 8W, 230 VAC, - sposobnost zatemnitve</t>
  </si>
  <si>
    <t>N 1 1 107</t>
  </si>
  <si>
    <t>Dobava in montaža signalni dajalnik za pešce, 2-delni, fi 210 mm LED 2x 8W, 230 VAC, - sposobnost zatemnitve</t>
  </si>
  <si>
    <t>Dobava, montaža, izdelava ozemljitve semaforski drog ravni s sidrom, vroče cinkan (3500 mm)</t>
  </si>
  <si>
    <t>N 1 1 132</t>
  </si>
  <si>
    <t>Dobava, montaža podaljšek ravnega droga fi 89 L=0,6m z podaljškom na fi 60 do dolžine 1,0m vroče cinkan</t>
  </si>
  <si>
    <t xml:space="preserve">Dobava, montaža, izdelava ozemljitve semaforski drog usločen s sidrom - ročica dolžine od 4,00 m do 5,50m; vroče cinkan  </t>
  </si>
  <si>
    <t xml:space="preserve">Dobava, montaža  prometni znak 2103 (600x600) odsevna folija koeficient retrorefleksije razred RA3 in z pritrdilno ročico fi 60 mm vroče cinkana </t>
  </si>
  <si>
    <t>N 1 1 114</t>
  </si>
  <si>
    <t xml:space="preserve">Dobava, montaža prometni znak 2101 (T 600) odsevna folija koeficient retrorefleksije razred RA3 in z pritrdilno ročico fi 60 mm vroče cinkana </t>
  </si>
  <si>
    <t>N 1 1 134</t>
  </si>
  <si>
    <t>Dobava, montaža tipka za  slepe z najavo pešcev v led izvedbi , svetlobna indikacija najave , napetost 230V - 155V,  območjem delovanja od -40° do +60° C, senzor na dotik, avtomatsko uglaševanje jakosti zvoka glede na hrup okolice, nastavljivi kriptogrami za slepe, zaščite IP55 in 2x nalepka pritisni (Slo/Eng)</t>
  </si>
  <si>
    <t>N 1 1 115</t>
  </si>
  <si>
    <t>Dobava in uvlačenje kabel NYY-J  24x1,5 mm2</t>
  </si>
  <si>
    <t>Dobava in uvlačenje kabel NYY-J 5x1,5 mm2</t>
  </si>
  <si>
    <t>N 1 1 117</t>
  </si>
  <si>
    <t>Dobava in uvlačenje kabel NYY-J  3x1,5 mm2</t>
  </si>
  <si>
    <t>Dobava in uvlačenje kabel NYY-J 4 x 6 mm2</t>
  </si>
  <si>
    <t xml:space="preserve">Dobava in uvlačenje kabel LIYCY 1x2x1,0 </t>
  </si>
  <si>
    <t>N 1 1 120</t>
  </si>
  <si>
    <t>Dobava in uvlačenje kabel FTPcat6 4x2x0.25</t>
  </si>
  <si>
    <t>Dobava in uvlačenje vodnik 7H0V-K 16 mm2</t>
  </si>
  <si>
    <t>N 1 1 122</t>
  </si>
  <si>
    <t>Dobava in montaža kontrastne zaslonke za fi 300 s pritrdilnim materialom</t>
  </si>
  <si>
    <t>N 1 2 113</t>
  </si>
  <si>
    <t>Dobava in vgradnja VS sponk v semaforske drogove ter izdelava končnikov na signalnih kablih</t>
  </si>
  <si>
    <t>0023</t>
  </si>
  <si>
    <t>N 1 2 114</t>
  </si>
  <si>
    <t>Izdelava elektro priključka  v KN in v omarici JR</t>
  </si>
  <si>
    <t>1.1 Semaforska oprema in montažna dela skupaj</t>
  </si>
  <si>
    <t>Izdelava temelja za semaforsko napravo z manipulativnim jaškom:  izkop 1,5x1,2x1,2m  izdelava jaška 1,1,x0,8x0,9 m in temelja nad  njim dimenzij 0,85x0,4x0,5 m s sidrom in z ranžirno odprtino v jašek sidrom, dobava in vgradnja litoželeznega  pokrova 600x600 mm lahke  izvedbe Elektrika,  zasutje in utrditev, odvoz odvečnega materiala</t>
  </si>
  <si>
    <t>Izdelava temelja za ravni semaforski drog:  izkop 0,9x0,9x0,1 m, izdelava temelja dim 0,7x0,7x0,15 m + 0,5x0,5x0,85 m z vgradnjo sidra, dovodne cevi fi 110 in ozemljitvenega valjanca, zasutje in utrditev, odvoz odvečnega materiala</t>
  </si>
  <si>
    <t>Izdelava temelja za usločeni semaforski drog:    izkop 1,4x1,4x1,2 m, izdelava temelja dim.   1,2x1,0x0,5m + 0,7x0,6x0,4m z vgradnjo sidra, dovodne cevi fi 110 in ozemljitvenega valjanca,  temelj izdelan po načrtu, zasutje in utrditev, odvoz odvečnega materiala</t>
  </si>
  <si>
    <t>N 1 3 114</t>
  </si>
  <si>
    <t>Izdelava kabelske kanalizacije z stigmaflex cevjo 2xfi 110; izkop 0,4x0,8 m,  podlaga z finim peskom 10 cm, polaganje  cevi, zasutje 10 cm z finim peskom,  ostalo zasip z izkopanim materialom in utrditev,  odvoz odvečnega materiala</t>
  </si>
  <si>
    <t>N 1 3 105</t>
  </si>
  <si>
    <t>Izdelava kabelske kanalizacije z stigmaflex cevjo 1xfi 110; izkop 0,4x0,8 m,  podlaga z finim peskom 10 cm, polaganje  cevi, zasutje 10 cm z finim peskom,  ostalo zasip z izkopanim materialom in utrditev,  odvoz odvečnega materiala</t>
  </si>
  <si>
    <t>N 1 3 116</t>
  </si>
  <si>
    <t>Izdelava manipulativnih jaškov z betonsko cevjo fi 0,8 m / l=1,0 m na podložni beton 0,10 m  z litoželeznim pokrovom 600x600 mm 15t  napis "Elektrika"</t>
  </si>
  <si>
    <t>N 1 3 109</t>
  </si>
  <si>
    <t>Dobava in polaganje pocinkanega valjanca Fe Zn 4x25 mm2 z veznimi elementi</t>
  </si>
  <si>
    <t>1.3 Ostali stroški</t>
  </si>
  <si>
    <t xml:space="preserve">Operativno vodenje in izdelava meritev inštalacij s poročilom: meritev neprekinjenosti vodnikov, izolacijske upornosti, impendanco kratkostične zanke in meritev upornosti ozemljila </t>
  </si>
  <si>
    <t>N 1 4 108</t>
  </si>
  <si>
    <t>Nastavitve kamer- virtualnih zank, prilagoditve SW v krmilni napravi in testiranje</t>
  </si>
  <si>
    <t xml:space="preserve">Programiranje krmilne naprave in spuščanje v pogon </t>
  </si>
  <si>
    <t>N 1 4 105</t>
  </si>
  <si>
    <t>N 1 4 106</t>
  </si>
  <si>
    <t>Spremljanje delovanja in izvedba korekcije krmilnega programa ter preprogramiranje v trajanju 6 mesecev od pričetka delovanja/vklopa krmilne naprave</t>
  </si>
  <si>
    <t>1.3 Ostali stroški skupaj</t>
  </si>
  <si>
    <t>1 Križišče K8 s cesto v Vodice - vzhod skupaj</t>
  </si>
  <si>
    <t>2 Križišče K9  s cesto Franca Seška</t>
  </si>
  <si>
    <t>2.1 Semaforska oprema in montažna dela</t>
  </si>
  <si>
    <t>N 1 1 135</t>
  </si>
  <si>
    <t xml:space="preserve">Dobava, montaža in kompletiranje mikroračunalniška krmilna naprava v samostoječi poliesterski/kovinski omari, stopnja zaščite IP44 :energetski zaščitni sklop z ožičenjem in sponkami-1x, procesni modul-1x, izhodni modul- 8x (32 signalov), modul za tipke-1x, GSM modul z rez.napajanjem-1x , mikro stikalo na gl. vratih-2x, sprejemnik točnega časa, kot npr.Leadtek LR9450 z RS232 povezavo s procesno enoto KN - 1x, z ločenimi prostori in samostojnimi ključavnicami za elektroniko, komandni pult in elektro priključek brez števca, kot npr. SRTC-6 proizvajalca Asist.  Naprava  mora izpolnjevati  zahteve načrta </t>
  </si>
  <si>
    <t>Dobava in montaža signalni dajalnik za vozila 3-delni fi 300 mm LED 3x 8-9 W, 230 VAC, - sposobnost zatemnitve</t>
  </si>
  <si>
    <t>Dobava, montaža, izdelava ozemljitve semaforski drog, ravni s sidrom, vroče cinkan (3500 mm)</t>
  </si>
  <si>
    <t>Dobava, montaža, izdelava podaljšek ravnega droga fi 89 L=0,6m z podaljškom na fi 60 do dolžine 1,0m vroče cinkan</t>
  </si>
  <si>
    <t>N 1 1 136</t>
  </si>
  <si>
    <t xml:space="preserve">Dobava, montaža, izdelava ozemljitve semaforski drog usločen s sidrom - ročica dolžine od 5,30 m do 5,80m; vroče cinkan  </t>
  </si>
  <si>
    <t xml:space="preserve">Dobava, montaža prometni znak 2103 (600x600) odsevna folija koeficient retrorefleksije razred RA3 in z pritrdilno ročico fi 60 mm vroče cinkana </t>
  </si>
  <si>
    <t>N 1 1 123</t>
  </si>
  <si>
    <t>2.1 Semaforska oprema in montažna dela skupaj</t>
  </si>
  <si>
    <t>N 1 3 117</t>
  </si>
  <si>
    <t>Izdelava kabelske kanalizacije z stigmaflex cevjo 3xfi 110; izkop 0,4x0,8 m,  podlaga z finim peskom 10 cm, polaganje  cevi, zasutje 10 cm z finim peskom,  ostalo zasip z izkopanim materialom in utrditev,  odvoz odvečnega materiala</t>
  </si>
  <si>
    <t>2.3 Ostali stroški</t>
  </si>
  <si>
    <t>2.3 Ostali stroški skupaj</t>
  </si>
  <si>
    <t>2 Križišče K9  s cesto Franca Seška skupaj</t>
  </si>
  <si>
    <t>3 Križišče K10 s cesto v Skaručno</t>
  </si>
  <si>
    <t>3.1 Semaforska oprema in montažna dela</t>
  </si>
  <si>
    <t>N 1 1 137</t>
  </si>
  <si>
    <t xml:space="preserve">Dobava, montaža in kompletiranje mikroračunalniška krmilna naprava v samostoječi poliesterski/kovinski omari, stopnja zaščite IP44 :energetski zaščitni sklop z ožičenjem in sponkami-1x, procesni modul-1x, izhodni modul- 10x (40 signalov), modul za tipke-1x, GSM modul z rez.napajanjem-1x , mikro stikalo na gl. vratih-2x, sprejemnik točnega časa, kot npr.Leadtek LR9450 z RS232 povezavo s procesno enoto KN - 1x, z ločenimi prostori in samostojnimi ključavnicami za elektroniko, komandni pult in elektro priključek brez števca, kot npr. SRTC-6 proizvajalca Asist.  Naprava  mora izpolnjevati  zahteve načrta </t>
  </si>
  <si>
    <t>Dobava, montaža mrežno stikalo:8x10/100Tx (RJ45 konektor), 2x100Tx(multi/single-mode, SC ali ST konektor), Redundantno napajanje 12/24/48 VDC, IP30 aluminjasto ohišje, robustna zasnova strojne opreme, ki je primerna za nevarne lokacije, območje delovanja -40 do 75 ° C, kot npr.  Moxa EDS-208A-SS-SC</t>
  </si>
  <si>
    <t>Dobava, montaža napajalnik: DIN Rail mounting power supply 24Watt 24VDC/1,0A, vhodna napetost 85-264VAC,1x screw terminal, temperaturno območje -10 do 70° C; kot na npr.:MS700420 Microsens</t>
  </si>
  <si>
    <t>Dobava, montaža kamera za video detekcijo prometa:  digitalna z integriranim DSP Procesorjem, napetost 24 VDC, senzor CMOS vsaj 1/4, resolucija vsaj 640x640 (VGA), detekcija vozil do min 0.05 lux (ali manj), pokrivanje tri vozne pasove, v detekcijsko polje programirati do 8 virtualnih zank, detekcija: najava, zasedenost, kolona, štetje prometa: število, klasifikacija, avtomatska najava v primeru napake, dnevno/nočno delovanja (24ur), temperaturni obseg -20°C ...+ 70°C , ohišje IP67, priključki RS485, ethernet, kot npr.Citilog Xcam</t>
  </si>
  <si>
    <t>N 1 1 143</t>
  </si>
  <si>
    <t>Dobava, montaža Optični delilnik stenski 250x250x55, 12xST/PC spojnik, 12xST/PC zaključni kabel 9/125 SM, optična kaseta z organizatorjem kablov 200-985</t>
  </si>
  <si>
    <t>N 1 1 144</t>
  </si>
  <si>
    <t xml:space="preserve">Dobava, montaža optična spojka za 12 vlaken
</t>
  </si>
  <si>
    <t>N 1 1 138</t>
  </si>
  <si>
    <t>Dobava in uvlačenje kabel optični  TOSMd 03 1x12 SMAN ADRP</t>
  </si>
  <si>
    <t>0024</t>
  </si>
  <si>
    <t>0025</t>
  </si>
  <si>
    <t>0026</t>
  </si>
  <si>
    <t>3.1 Semaforska oprema in montažna dela skupaj</t>
  </si>
  <si>
    <t>N 1 3 118</t>
  </si>
  <si>
    <t xml:space="preserve">Izdelava   kabelske  kanalizacije z PEHD 2x50/4: izkop 0,4x0,8 m,  podlaga z finim peskom 10 cm, polaganje  cevi, zasutje 10 cm z finim peskom,  ostalo zasip z izkopanim materialom in utrditev,  odvoz odvečnega materiala
</t>
  </si>
  <si>
    <t>N 1 3 119</t>
  </si>
  <si>
    <t>Dobava in polaganje cevi PEHD 2x50/4 v skupno kanalizacijo</t>
  </si>
  <si>
    <t>3.3 Ostali stroški</t>
  </si>
  <si>
    <t>3.3 Ostali stroški skupaj</t>
  </si>
  <si>
    <t>3 Križišče K10 s cesto v Skaručno skupaj</t>
  </si>
  <si>
    <t>4 Križišče K11 z AC priključkom Vodice - vzhod</t>
  </si>
  <si>
    <t>4.1 Semaforska oprema in montažna dela</t>
  </si>
  <si>
    <t>N 1 1 139</t>
  </si>
  <si>
    <t xml:space="preserve">Dobava, montaža in kompletiranje mikroračunalniška krmilna naprava v samostoječi poliesterski/kovinski omari, stopnja zaščite IP44 :energetski zaščitni sklop z ožičenjem in sponkami-1x, procesni modul-1x, izhodni modul- 10x (40 signalov), modul za tipke-1x, GSM modul z rez.napajanjem-1x , mikro stikalo na gl. vratih-2x,  z ločenimi prostori in samostojnimi ključavnicami za elektroniko, komandni pult in elektro priključek brez števca, kot npr. SRTC-6 proizvajalca Asist.  Naprava  mora izpolnjevati  zahteve načrta </t>
  </si>
  <si>
    <t>Dobava, montaža optični delilnik stenski 250x250x55, 12xST/PC spojnik, 12xST/PC zaključni kabel 9/125 SM, optična kaseta z organizatorjem kablov 200-985</t>
  </si>
  <si>
    <t>N 1 1 140</t>
  </si>
  <si>
    <t>Dobava in montaža signalni dajalnik za vozila 1-delni fi 300 mm LED 1x 8 W, 230 VAC, rumen - sposobnost zatemnitve</t>
  </si>
  <si>
    <t>N 1 1 141</t>
  </si>
  <si>
    <t>Dobava, montaža, izdelava ozemljitve semaforski drog, ravni s sidrom, vroče cinkan (3000 mm)</t>
  </si>
  <si>
    <t>N 1 1 142</t>
  </si>
  <si>
    <t xml:space="preserve">Dobava, montaža, izdelava ozemljitve semaforski drog usločen s sidrom - ročica dolžine od 4,80 m do 5,90m; vroče cinkan  </t>
  </si>
  <si>
    <t>N 1 1 146</t>
  </si>
  <si>
    <t xml:space="preserve">Dobava, montaža, izdelava ozemljitve ravni drog h=10,0m  ( drog cestne razsvetljave) z sidrom-  vroče cinkan  </t>
  </si>
  <si>
    <t>N 1 1 145</t>
  </si>
  <si>
    <t>Dobava, montaža, izdelava ozemljitve konzolni semaforski drog  s sidrom - ročica dolžine 4,80m; vroče cinkan</t>
  </si>
  <si>
    <t>4.1 Semaforska oprema in montažna dela skupaj</t>
  </si>
  <si>
    <t>4.2 Gradbena dela</t>
  </si>
  <si>
    <t>N 1 3 120</t>
  </si>
  <si>
    <t>Izdelava temelja za ravni drog h= 10,0 m:    izkop 1,4x1,4x1,2 m, izdelava temelja dim.   1,2x1,0x0,5m + 0,7x0,6x0,4m z vgradnjo sidra, dovodne cevi fi 110 in ozemljitvenega valjanca,  temelj izdelan po načrtu, zasutje in utrditev, odvoz odvečnega materiala</t>
  </si>
  <si>
    <t>Izdelava temelja za konzolni semaforski drog:  izkop 1,8x1,8x2,0 m, izdelava temelja dim.   1,4x1,2x1,0m + 0,9x0,8x0,5m z vgradnjo sidra, dovodne cevi fi 110 in ozemljitvenega valjanca,  temelj izdelan po načrtu, zasutje in utrditev, odvoz odvečnega materiala</t>
  </si>
  <si>
    <t>4.2 Gradbena dela skupaj</t>
  </si>
  <si>
    <t>4.3 Ostali stroški</t>
  </si>
  <si>
    <t>4.3 Ostali stroški skupaj</t>
  </si>
  <si>
    <t>4 Križišče K11 z AC priključkom Vodice - vzhod skupaj</t>
  </si>
  <si>
    <t>6.4. SEMAFORIZACIJA SKUPAJ</t>
  </si>
  <si>
    <t>Električne meritve, izdelava merilnega protokola</t>
  </si>
  <si>
    <t>- inst. odklopnik, karakt. C, 10A, 3p, 3kos                                                - inst. odklopnik, karakt. C, 6A, 1p, 5kos                                                   - inst. odklopnik, karakt. B, 6A, 1p, 2kos                                                                                                                                          - kontaktor KN22, 4kos                                                                                                                         - bremensko stopenjsko stikalo (3 stopnje), 10A, 4kos                                                                                                                                                 - ISALUX, 230V, 8A, 50Hz, 1kos                                                              - fotosenzor za vžig JR, 1kos                                                                   - STIKALNA URA, 1kos                                                                         - kabelske sponke                                                                                   - dokumentacija, napisi, drobni vezni material</t>
  </si>
  <si>
    <t>- inst. odklopnik, karakt. C, 10A, 3p, 4kos                                                          - inst. odklopnik, karakt. C, 6A, 1p, 6kos                                                      - inst. odklopnik, karakt. B, 6A, 1p, 2kos                                                                                                                                          - kontaktor KN22, 2kos                                                                                                                         - bremensko stopenjsko stikalo (4 stopnje), 10A, 2kos                                                                                                                                                 - ISALUX, 230V, 8A, 50Hz, 1kos                                                                                 - fotosenzor za vžig JR, 1kos                                                                          - STIKALNA URA, 1kos                                                                         - kabelske sponke                                                                                      - dokumentacija, napisi, drobni vezni material</t>
  </si>
  <si>
    <t>- inst. odklopnik, karakt. C, 10A, 3p, 3kos                                                         - inst. odklopnik, karakt. C, 6A, 1p, 3kos                                                        - inst. odklopnik, karakt. B, 6A, 1p, 2kos                                                                                                                                             - kontaktor KN22, 2kos                                                                                                                         - bremensko stopenjsko stikalo (3 stopnje), 10A, 2kos                                                                                                                                                                                                                      - kabelske sponke                                                                                            - dokumentacija, napisi, drobni vezni material</t>
  </si>
  <si>
    <t>- inst. odklopnik, karakt. C, 10A, 3p, 5kos                                                          - inst. odklopnik, karakt. C, 6A, 1p, 7kos                                                      - inst. odklopnik, karakt. B, 6A, 1p, 2kos                                                                                                                                              - kontaktor KN22, 4kos                                                                                                                         - bremensko stopenjsko stikalo (3 stopnje), 10A, 4kos                                                                                                                                                 - ISALUX, 230V, 8A, 50Hz, 1kos                                                                       - fotosenzor za vžig JR, 1kos                                                                         - STIKALNA URA, 1kos                                                                         - kabelske sponke                                                                                      - dokumentacija, napisi, drobni vezni material</t>
  </si>
  <si>
    <t>1.1.1.1.1.1 Geodetska dela</t>
  </si>
  <si>
    <t>1.1.1.1.1.2 Čiščenje terena</t>
  </si>
  <si>
    <t>1.1.1.4.1.1.1 Preddela</t>
  </si>
  <si>
    <t>1.1.1.4.1.1.1.1 Geodetska dela</t>
  </si>
  <si>
    <t>1.1.1.4.1.1.1.1 Geodetska dela skupaj</t>
  </si>
  <si>
    <t>1.1.1.4.1.1.1 Preddela skupaj</t>
  </si>
  <si>
    <t>1.1.1.1.1.1 Geodetska dela skupaj</t>
  </si>
  <si>
    <t>1.1.1.5.1.1.1 Preddela</t>
  </si>
  <si>
    <t>1.1.1.5.1.1.1.1 Geodetska dela</t>
  </si>
  <si>
    <t>1.1.1.5.1.1.1.1 Geodetska dela skupaj</t>
  </si>
  <si>
    <t>1.1.1.5.1.1.1 Preddela skupaj</t>
  </si>
  <si>
    <t>1.1.1.8.1.1.1 Preddela</t>
  </si>
  <si>
    <t>1.1.1.8.1.1.1.1 Geodetska dela</t>
  </si>
  <si>
    <t>1.1.1.8.1.1.1.1 Geodetska dela skupaj</t>
  </si>
  <si>
    <t>1.1.1.8.1.1.1 Preddela skupaj</t>
  </si>
  <si>
    <t>1.1.1.12.1.1.1 Preddela</t>
  </si>
  <si>
    <t>1.1.1.12.1.1.1.1 Geodetska dela</t>
  </si>
  <si>
    <t>1.1.1.12.1.1.1.1 Geodetska dela skupaj</t>
  </si>
  <si>
    <t>1.1.1.12.1.1.1 Preddela skupaj</t>
  </si>
  <si>
    <t>Izdelava koritnice iz bitumenskega betona, debeline 3 cm in bituminiziranega  drobljenca povprečne debeline 7 cm, ob že zgrajenem robniku, na obstoječo podlago, široke 75 cm</t>
  </si>
  <si>
    <t>N 4 1 001</t>
  </si>
  <si>
    <t>1.1.1.6.4.1.1 Površinsko odvodnjavanje</t>
  </si>
  <si>
    <t>S 4 1 421</t>
  </si>
  <si>
    <t>Zavarovanje dna kadunjastega jarka s plastjo bitumenskega betona, debelo 5 cm, široko 50 cm</t>
  </si>
  <si>
    <t>1.1.1.6.4.1.1 Površinsko odvodnjavanje skupaj</t>
  </si>
  <si>
    <t>1.1.1.7.4.1.1 Površinsko odvodnjavanje</t>
  </si>
  <si>
    <t>1.1.1.7.4.1.1 Površinsko odvodnjavanje skupaj</t>
  </si>
  <si>
    <t>1.1.1.1.2.1.1 Izkopi</t>
  </si>
  <si>
    <t>1.1.1.1.2.1.1 Izkopi skupaj</t>
  </si>
  <si>
    <t>S 2 1 214</t>
  </si>
  <si>
    <t>Široki izkop slabo nosilne zemljine - 2. kategorije strojno z nakladanjem in odvozom v deponijo</t>
  </si>
  <si>
    <t>Ureditev planuma temeljnih tal slabo nosilne zemljine - 2. kategorije</t>
  </si>
  <si>
    <t>S 2 1 751</t>
  </si>
  <si>
    <t>Izkop slabo nosilne zemljine – 2. kategorije za odvodne jarke in koritnice ter ponikovalna polja</t>
  </si>
  <si>
    <t>S 2 1 761</t>
  </si>
  <si>
    <t>Izkop slabo nosilne zemljine – 2. kategorije za tlake in obloge</t>
  </si>
  <si>
    <t>S 2 9 132</t>
  </si>
  <si>
    <t>Razprostiranje slabo nosilne zemljine – 2. kategorije</t>
  </si>
  <si>
    <t>1.1.1.1.3.1.1 Odvodnjavanje</t>
  </si>
  <si>
    <t>1.1.1.1.3.1.1.1 Površinsko odvodnjavanje</t>
  </si>
  <si>
    <t>1.1.1.1.3.1.1.1 Površinsko odvodnjavanje skupaj</t>
  </si>
  <si>
    <t>1.1.1.1.3.1.1 Odvodnjavanje skupaj</t>
  </si>
  <si>
    <t>S 1 2 383</t>
  </si>
  <si>
    <t>Rezanje asfaltne plasti s talno diamantno žago, debele 11 do 15 cm</t>
  </si>
  <si>
    <t>S 1 2 361</t>
  </si>
  <si>
    <t>S 2 4 112</t>
  </si>
  <si>
    <t>Vgraditev nasipa iz zrnate kamenine - 3. kategorije, material iz stranskega odvzema</t>
  </si>
  <si>
    <t>1.1.1.2.4.1.1 Površinsko odvodnjavanje</t>
  </si>
  <si>
    <t>1.1.1.3.4.1.1 Površinsko odvodnjavanje</t>
  </si>
  <si>
    <t>S 3 2 492</t>
  </si>
  <si>
    <t>Pobrizg z kationsko bitumensko emulzijo 0,31 do 0,50 kg/m2</t>
  </si>
  <si>
    <t>S 4 1 005</t>
  </si>
  <si>
    <t>Izdelava travnate mulde, širine od 1 m do 2 m, vključno z zatravitvijo</t>
  </si>
  <si>
    <t>Dobava in vgraditev predfabriciranega dvignjenega robnika iz cementnega betona  s prerezom 15/25 cm - robniki iz litega betona</t>
  </si>
  <si>
    <t>Izdelava koritnice iz bitumenskega betona, debeline 4 cm in bituminiziranega  drobljenca povprečne debeline 9 cm, ob že zgrajenem robniku, na obstoječo podlago, široke 75 cm</t>
  </si>
  <si>
    <t>1.1.1.8.1.1.2 Zemeljska dela in temeljenje</t>
  </si>
  <si>
    <t>1.1.1.8.1.1.2.1 Izkopi</t>
  </si>
  <si>
    <t>1.1.1.8.1.1.2.2 Planum temeljnih tal</t>
  </si>
  <si>
    <t>1.1.1.8.1.1.2.3 Nasipi, zasipi, klini, posteljica in glinasti naboj</t>
  </si>
  <si>
    <t>1.1.1.8.1.1.2.4 Brežine in zelenice</t>
  </si>
  <si>
    <t>1.1.1.8.1.1.2.5 Razprostiranje odvečnega materiala</t>
  </si>
  <si>
    <t>1.1.1.8.1.1.2.1 Izkopi skupaj</t>
  </si>
  <si>
    <t>1.1.1.8.1.1.2.3 Nasipi, zasipi, klini, posteljica in glinasti naboj skupaj</t>
  </si>
  <si>
    <t>1.1.1.8.1.1.2.4 Brežine in zelenice skupaj</t>
  </si>
  <si>
    <t>1.1.1.8.1.1.2.5 Razprostiranje odvečnega materiala skupaj</t>
  </si>
  <si>
    <t>1.1.1.8.1.1.2 Zemeljska dela in temeljenje skupaj</t>
  </si>
  <si>
    <t>Izdelava obrabnonosilne plasti bituminizirane zmesi AC 16 surf B 70/100 A4 Z3 v debelini 7 cm, dovozi</t>
  </si>
  <si>
    <t>00010</t>
  </si>
  <si>
    <t>N 1 2 001</t>
  </si>
  <si>
    <t>00021</t>
  </si>
  <si>
    <t>1.1.1.12.1.1.2 Zemeljska dela in temeljenje</t>
  </si>
  <si>
    <t>1.1.1.12.1.1.2.1 Izkopi</t>
  </si>
  <si>
    <t>1.1.1.12.1.1.2.2 Planum temeljnih tal</t>
  </si>
  <si>
    <t>1.1.1.12.1.1.2.3 Razprostiranje odvečnega materiala</t>
  </si>
  <si>
    <t>1.1.1.12.1.1.2.3 Razprostiranje odvečnega materiala skupaj</t>
  </si>
  <si>
    <t>1.1.1.12.1.1.2 Zemeljska dela in temeljenje skupaj</t>
  </si>
  <si>
    <t>1.1.1.12.1.1.2.1 Izkopi skupaj</t>
  </si>
  <si>
    <t>1.1.1.12.1.1.2.2 Planum temeljnih tal skupaj</t>
  </si>
  <si>
    <t>1.1.1.8.1.1.2.2 Planum temeljnih tal skupaj</t>
  </si>
  <si>
    <t>Rezkanje (in odvoz) asfaltne zmesi v debelini 0 do 4 cm</t>
  </si>
  <si>
    <t>S 2 1 313</t>
  </si>
  <si>
    <t>Izkop vezljive zemljine/zrnate kamnine – 2. kategorije za temelje, kanalske rove, prepuste, jaške in drenaže, širine do 1,0 m in globine do 1,0 m – strojno, planiranje dna ročno</t>
  </si>
  <si>
    <t>S 3 2 497</t>
  </si>
  <si>
    <t>Pobrizg z polimerno bitumensko emulzijo 0,31 do 0,50 kg/m2</t>
  </si>
  <si>
    <t>N 4 1 005</t>
  </si>
  <si>
    <t>Utrditev jarka s kanaletami na preklop iz cementnega betona, dolžine 110 cm in notranje širine dna kanalete 40 cm, na podložni plasti iz cementnega betona C 12/15, debeline 15 cm</t>
  </si>
  <si>
    <t>Dobava in vgraditev predfabriciranega pogreznjenega robnika iz cementnega betona  s prerezom 15/25 cm - robniki iz litega beton</t>
  </si>
  <si>
    <t>00022</t>
  </si>
  <si>
    <t>00023</t>
  </si>
  <si>
    <t>N 12 002</t>
  </si>
  <si>
    <t>Odstranitev/rezkanje obstoječih talnih označb.</t>
  </si>
  <si>
    <t>S 1 2 496</t>
  </si>
  <si>
    <t>Porušitev in odstranitev ojačenega cementnega betona</t>
  </si>
  <si>
    <t>Odstranitev invazivnih vrst rastlin ter trajno uničenje na primerni deponiji,  vključno s humusom - japonski dresnik, ambrozija,…</t>
  </si>
  <si>
    <t>00024</t>
  </si>
  <si>
    <t>00025</t>
  </si>
  <si>
    <t>00026</t>
  </si>
  <si>
    <t>Izkop vezljive zemljine/zrnate kamnine – 2. kategorije za temelje, kanalske rove, prepuste, jaške in drenaže, širine do 1,0 m in globine do 1,0 m – strojno, planiranje dna ročno (vključno s pripravo planuma temeljnih tal)</t>
  </si>
  <si>
    <t>Izkop slabo nosilne zemljine – 2. kategorije za temelje, kanalske rove, prepuste, jaške in drenaže, širine 1,1 do 2,0 m in globine 1,1 do 2,0 m - strojno, planiranje dna ročno (vključno s pripravo planuma temeljnih tal)</t>
  </si>
  <si>
    <t>N 1 2 002</t>
  </si>
  <si>
    <t>Poglobitve in zamenjava temeljnih tal na območju neustrezne nosilnosti v debelini 50 cm (ocena 1/3 celotne dolžine)</t>
  </si>
  <si>
    <t>Vgrajevanje nasipov iz naravno pridobljene trde kamnine, nasip kamnitega materiala za nadomestitev nenosilnih temeljnih tal - material iz stranskega odvzema. Predvideno 30% vozišča v debelini 50cm</t>
  </si>
  <si>
    <t>N 3 2 001</t>
  </si>
  <si>
    <t>Premaz s tesnilno membrano v sestavi: 3 x pobrizg z polimerno bitumensko emulzijo v količini 0.6 kg/m2</t>
  </si>
  <si>
    <t>Dobava in vgraditev predfabriciranega pogreznjenega robnika iz cementnega betona  s prerezom 15/25 cm  - robniki iz litega betona</t>
  </si>
  <si>
    <t>S 6 2 413</t>
  </si>
  <si>
    <t xml:space="preserve">Izdelava debeloslojne vzdolžne označbe na vozišču z večkomponentno hladno plastiko z vmešanimi drobci / kroglicami stekla, vključno 200 g/m2 dodatnega posipa z drobci stekla, strojno, debelina plasti 3 mm, širina črte 15 cm </t>
  </si>
  <si>
    <t>S 6 2 414</t>
  </si>
  <si>
    <t xml:space="preserve">Izdelava debeloslojne vzdolžne označbe na vozišču z večkomponentno hladno plastiko z vmešanimi drobci / kroglicami stekla, vključno 200 g/m2 dodatnega posipa z drobci stekla, strojno, debelina plasti 3 mm, širina črte 20 cm </t>
  </si>
  <si>
    <t>N 6 2 001</t>
  </si>
  <si>
    <t>Doplačilo za ročno izdelavo označbe na vozišču, širina črte 20 cm</t>
  </si>
  <si>
    <t>N 6 2 002</t>
  </si>
  <si>
    <t xml:space="preserve">Izdelava debeloslojne vzdolžne označbe na vozišču z večkomponentno hladno plastiko z vmešanimi drobci / kroglicami stekla, vključno 200 g/m2 dodatnega posipa z drobci stekla, strojno, debelina plasti 3 mm, širina črte 25 cm </t>
  </si>
  <si>
    <t>N 6 2 003</t>
  </si>
  <si>
    <t>Doplačilo za ročno izdelavo označbe na vozišču, širina črte 25 cm</t>
  </si>
  <si>
    <t>S 6 2 416</t>
  </si>
  <si>
    <t xml:space="preserve">Izdelava debeloslojne vzdolžne označbe na vozišču z večkomponentno hladno plastiko z vmešanimi drobci / kroglicami stekla, vključno 200 g/m2 dodatnega posipa z drobci stekla, strojno, debelina plasti 3 mm, širina črte 30 cm </t>
  </si>
  <si>
    <t>N 6 2 004</t>
  </si>
  <si>
    <t>Doplačilo za ročno izdelavo označbe na vozišču, širina črte 30 cm</t>
  </si>
  <si>
    <t>S 6 2 417</t>
  </si>
  <si>
    <t xml:space="preserve">Izdelava debeloslojne vzdolžne označbe na vozišču z večkomponentno hladno plastiko z vmešanimi drobci / kroglicami stekla, vključno 200 g/m2 dodatnega posipa z drobci stekla, strojno, debelina plasti 3 mm, širina črte 50 cm </t>
  </si>
  <si>
    <t>N 6 2 005</t>
  </si>
  <si>
    <t>Izdelava debeloslojne prečne in ostalih označb na vozišču z večkomponentno hladno plastiko z vmešanimi drobci / kroglicami stekla, vključno 200 g/m2 dodatnega posipa z drobci stekla, ročno, debelina plasti 3 mm, posamezna površina označbe nad 1,5 m2</t>
  </si>
  <si>
    <t>Čiščenje, predpremaz in barvanje robnikov z rdečo in belo barvo  v križišču in posip s kroglicami.</t>
  </si>
  <si>
    <t>N 6 2 006</t>
  </si>
  <si>
    <t>Doplačilo za ročno izdelavo označbe na vozišču, širina črte 50 cm</t>
  </si>
  <si>
    <t>N 1 1 172</t>
  </si>
  <si>
    <t>Dobava in pritrditev dodatnih prekrivnih pločevin za nove table.</t>
  </si>
  <si>
    <t>N 6 1 101</t>
  </si>
  <si>
    <t>Doplačilo za dobavo in vgradnjo korenskega stebrička na umirjevalnem otoku v križišču</t>
  </si>
  <si>
    <t>N 6 1 102</t>
  </si>
  <si>
    <t>Doplačilo za dobavo in vgradnjo znaka prometni plašč 3313-4 ali 6</t>
  </si>
  <si>
    <t>Dobava in pritrditev dodatnih prekrivnih pločevin za nove table</t>
  </si>
  <si>
    <t>N 4 3 001</t>
  </si>
  <si>
    <t>Izdelava kanalizacije iz cevi iz polietilena, vključno s podložno plastjo iz cementnega betona, premera 20 cm, v globini do 1,0 m. PE rebrasta cev  DN 200/176 mm, obodna togost SN 8 kN/m2</t>
  </si>
  <si>
    <t>Izdelava kanalizacije iz cevi iz polietilena, vključno s podložno plastjo iz cementnega betona, premera 20 cm, v globini do 1,0 m. - cev DN 200, SN8</t>
  </si>
  <si>
    <t>S 4 3 284</t>
  </si>
  <si>
    <t>Obbetoniranje cevi za kanalizacijo s cementnim betonom C 12/15, po detajlu iz načrta, premera 30 cm</t>
  </si>
  <si>
    <t>S 4 3 285</t>
  </si>
  <si>
    <t>Obbetoniranje cevi za kanalizacijo s cementnim betonom C 12/15, po detajlu iz načrta, premera 40 cm</t>
  </si>
  <si>
    <t>S 4 3 286</t>
  </si>
  <si>
    <t>Obbetoniranje cevi za kanalizacijo s cementnim betonom C 12/15, po detajlu iz načrta, premera 50 cm</t>
  </si>
  <si>
    <t>S 4 5 111</t>
  </si>
  <si>
    <t>Izdelava prepusta krožnega prereza iz cevi iz cementnega betona s premerom 30 cm</t>
  </si>
  <si>
    <t xml:space="preserve">N 4 5 001 </t>
  </si>
  <si>
    <t>Izdelava obloge (obbetoniranje) prepusta krožnega prereza iz cevi s premerom 30 cm s cementnim betonom C 12/15, po načrtu</t>
  </si>
  <si>
    <t>N 4 5 002</t>
  </si>
  <si>
    <t>Izdelava poševne vtočne ali iztočne glave prepusta krožnega prereza iz cementnega betona s premerom 16 do 20 cm</t>
  </si>
  <si>
    <t>1.1.1.10.4.2 Prepusti</t>
  </si>
  <si>
    <t>1.1.1.10.4.2 Prepusti skupaj</t>
  </si>
  <si>
    <t>1.1.1.7.4.1.1 Globinsko odvodnjavanje - kanalizacija</t>
  </si>
  <si>
    <t>1.1.1.7.4.1.1 Globinsko odvodnjavanje - kanalizacija skupaj</t>
  </si>
  <si>
    <t>1.1.1.7.4.1.2 Jaški</t>
  </si>
  <si>
    <t>1.1.1.7.4.1.2 Jaški skupaj</t>
  </si>
  <si>
    <t>Izdelava jaška iz cementnega betona, krožnega prereza s premerom 60 cm, globokega 1,5 do 2,0 m, vključno s peskolovom in priključki.</t>
  </si>
  <si>
    <t>S 4 4 854</t>
  </si>
  <si>
    <t>Dobava in vgraditev konkavne rešetke z zaklepom iz duktilne (nodularne) litine z nosilnostjo 400 kN, s prerezom 400/400 mm</t>
  </si>
  <si>
    <t>1.1.1.3.4.1.1 Globinsko odvodnjavanje - kanalizacija</t>
  </si>
  <si>
    <t>1.1.1.3.4.1.1 Globinsko odvodnjavanje - kanalizacija skupaj</t>
  </si>
  <si>
    <t>S 4 3 282</t>
  </si>
  <si>
    <t>Obbetoniranje cevi za kanalizacijo s cementnim betonom C 12/15, po detajlu iz načrta, premera 20 cm</t>
  </si>
  <si>
    <t>1.1.1.3.4.1.2 Jaški</t>
  </si>
  <si>
    <t>1.1.1.3.4.1.2 Jaški skupaj</t>
  </si>
  <si>
    <t>Izdelava jaška iz cementnega betona, krožnega prereza s premerom 60 cm, globokega 1,5 do 2,0 m, vključno s peskolovom in priključki., vključno s peskolovom in priključki.</t>
  </si>
  <si>
    <t>S 3 5 275</t>
  </si>
  <si>
    <t>Dobava in vgraditev dvignjenega vtočnega robnika s prerezom 15/25 cm iz cementnega betona - robniki iz litega betona</t>
  </si>
  <si>
    <t>Dobava in vgraditev stebrička za prometni znak iz vroče cinkane jeklene cevi s premerom 64 mm, ustrezne dolžine. Vključno z izdelavo temelja fi.30/80 cm in vsem pritrdilnim materialom</t>
  </si>
  <si>
    <t>1.1.1.8.2 Oprema ceste</t>
  </si>
  <si>
    <t>1.1.1.8.2.1 Pokončna oprema cest</t>
  </si>
  <si>
    <t>1.1.1.8.2.1 Pokončna oprema cest skupaj</t>
  </si>
  <si>
    <t>1.1.1.10.4.1.1 Površinsko odvodnjavanje</t>
  </si>
  <si>
    <t>1.1.1.10.4.1.1 Površinsko odvodnjavanje skupaj</t>
  </si>
  <si>
    <t>1.1.1.10.3.2.1 Robni elementi vozišč</t>
  </si>
  <si>
    <t>1.1.1.10.3.2.1 Robni elementi vozišč skupaj</t>
  </si>
  <si>
    <t>1.1.1.12.2 Oprema ceste</t>
  </si>
  <si>
    <t>1.1.1.12.2.1 Pokončna oprema cest</t>
  </si>
  <si>
    <t>1.1.1.12.2.1 Pokončna oprema cest skupaj</t>
  </si>
  <si>
    <t>1.1.1.12.2 Oprema ceste skupaj</t>
  </si>
  <si>
    <t>1.2.2.4 Gradbena in obrtniška dela</t>
  </si>
  <si>
    <t>1.2.2.4.1 Zidarska in kamnoseška dela</t>
  </si>
  <si>
    <t>N 5 4 001</t>
  </si>
  <si>
    <t>Izdelava točkovnega temelja za pridržno ograjo iz ojačanega cementnega betona C30/37, XF4, dimenzij 60/60/60 cm. Vključno vsa dela.</t>
  </si>
  <si>
    <t>S 5 8 211</t>
  </si>
  <si>
    <t>1.2.2.4.1 Zidarska in kamnoseška dela skupaj</t>
  </si>
  <si>
    <t>1.2.2.4.2 Ključavničarska dela in dela v jeklu</t>
  </si>
  <si>
    <t>1.2.2.4.2 Ključavničarska dela in dela v jeklu skupaj</t>
  </si>
  <si>
    <t>1.2.2.4 Gradbena in obrtniška dela skupaj</t>
  </si>
  <si>
    <t>Dobava in vgraditev ograje za pešce iz jeklenih cevnih profilov z vertikalnimi polnili, visoke 110 cm. Zaščitena proti koroziji.</t>
  </si>
  <si>
    <t>Dobava in posip pobrizgane površine z eruptivnim drobirjem frakcije 4/8 mm v količini 6-7 kg/m2</t>
  </si>
  <si>
    <t>N 3 2 002</t>
  </si>
  <si>
    <t>S 5 2 217</t>
  </si>
  <si>
    <t>S 5 2 223</t>
  </si>
  <si>
    <t>Dobava in postavitev rebrastih žic iz visokovrednega naravno trdega jekla B St 500 S s premerom do 12 mm, za zahtevno ojačitev</t>
  </si>
  <si>
    <t>Utrditev pete nasipa z lomljencem - kosi &gt; 0,1 m3</t>
  </si>
  <si>
    <t>S 2 4 197</t>
  </si>
  <si>
    <t>N 6 4 001</t>
  </si>
  <si>
    <t>Dobava in vgraditev kovinske pridržne letve za pešce in kolesarje, h=480 mm na jekleno varnostno ograjo</t>
  </si>
  <si>
    <t>N 6 4 002</t>
  </si>
  <si>
    <t xml:space="preserve">Dobava in vgraditev zaščitne kovinske kolesarske / motoristične letve </t>
  </si>
  <si>
    <t>1.1.1.2.4.1.1 Globinsko odvodnjavanje - kanalizacija</t>
  </si>
  <si>
    <t>S 4 3 191</t>
  </si>
  <si>
    <t>Izdelava kanalizacije iz cevi iz polietilena, vključno s podložno plastjo iz cementnega betona, premera 15 cm, v globini do 1,0 m. - cev DN 160, SN8</t>
  </si>
  <si>
    <t>S 4 3 281</t>
  </si>
  <si>
    <t>Obbetoniranje cevi za kanalizacijo s cementnim betonom C 12/15, po detajlu iz načrta, premera 15 cm</t>
  </si>
  <si>
    <t>Dobava in vgraditev PVC protipoplavne lopute premera 16 cm, vključno vsa dela</t>
  </si>
  <si>
    <t>N 4 3 002</t>
  </si>
  <si>
    <t>1.1.1.2.4.1.1 Globinsko odvodnjavanje - kanalizacija skupaj</t>
  </si>
  <si>
    <t>S 4 4 123</t>
  </si>
  <si>
    <t>S 4 4 961</t>
  </si>
  <si>
    <t>Dobava in vgraditev pokrova iz duktilne litine z nosilnostjo 250 kN, krožnega prereza s premerom 500 mm, z zaklepanjem in protihrupnim vložkom</t>
  </si>
  <si>
    <t>Izdelava jaška iz cementnega betona, krožnega prereza s premerom 40 cm, globokega 1,5 do 2,0 m, vključno s peskolovom in priključki.</t>
  </si>
  <si>
    <t>1.1.1.2.4.1.2 Jaški</t>
  </si>
  <si>
    <t>1.1.1.2.4.1.2 Jaški skupaj</t>
  </si>
  <si>
    <t>1 Križanje št. 2</t>
  </si>
  <si>
    <t xml:space="preserve">Trasiranje in zakoličba kablovoda
 </t>
  </si>
  <si>
    <t>Pripravljalna in zaključna dela</t>
  </si>
  <si>
    <t>Pazljiv strojni in deloma ročni izkop obstoječega SN kabla</t>
  </si>
  <si>
    <t xml:space="preserve">Strojni izkop kabelskega jarka širine 0,7 m in globine 1,1 m v terenu III. ktg., izdelava podlage iz suhega betona C 12/15 v debelini 10 cm, vzdolžno rezanje cevi in natik le teh na  kable, obvijanje cevi s PVC folijo, obbetoniranje z betonom C 12/15 v sloju 10 cm, zasip tamponskim gramozom ter nabijanje po slojih 20 cm, polaganje ozemljilnega valjanca, polaganje PVC opozorilnega traku,  odvoz odvečnega materiala </t>
  </si>
  <si>
    <t xml:space="preserve">Dobava PVC cev f110 mm skupaj z original čepi, vodotesnimi spoji, distančniki, … </t>
  </si>
  <si>
    <t xml:space="preserve">Dobava valjanca FeZn 25x4 mm, križne sponke z zaščito proti koroziji z bitumensko maso, ….
</t>
  </si>
  <si>
    <t xml:space="preserve">Dobava rdečega PVC opozorilnega traku z napisom "POZOR ENERGETSKI KABEL" 
</t>
  </si>
  <si>
    <t>Stroški stikalnih manipulacij, izklop omrežja</t>
  </si>
  <si>
    <t>1 Križanje št. 2 skupaj</t>
  </si>
  <si>
    <t>2 Križanje št. 2A</t>
  </si>
  <si>
    <t>2 Križanje št. 2A skupaj</t>
  </si>
  <si>
    <t>3 Križanje št. 4</t>
  </si>
  <si>
    <t>N 1 3 106</t>
  </si>
  <si>
    <t>3 Križanje št. 4 skupaj</t>
  </si>
  <si>
    <t>4 Križanje št. 6</t>
  </si>
  <si>
    <t>4 Križanje št. 6 skupaj</t>
  </si>
  <si>
    <t>5 Križanje št. 7</t>
  </si>
  <si>
    <t>5 Križanje št. 7 skupaj</t>
  </si>
  <si>
    <t>6 Križanje št. 8</t>
  </si>
  <si>
    <t>6 Križanje št. 8 skupaj</t>
  </si>
  <si>
    <t>7 Križanje št. 9</t>
  </si>
  <si>
    <t>7 Križanje št. 9 skupaj</t>
  </si>
  <si>
    <t>8 Priključni kablovod za napajanje prižigališča v K9 in K8</t>
  </si>
  <si>
    <t xml:space="preserve">Uvleka kabla tipa NA2X2Y-J  4x70+2,5 mm2, 1 kV v cevi KK
</t>
  </si>
  <si>
    <t>8 Priključni kablovod za napajanje prižigališča v K9 in K8 skupaj</t>
  </si>
  <si>
    <t>9 Priključni kablovod za napajanje prižigališča v K11 in K10</t>
  </si>
  <si>
    <t>N 1 9 105</t>
  </si>
  <si>
    <t>N 1 9 106</t>
  </si>
  <si>
    <t>N 1 9 107</t>
  </si>
  <si>
    <t>N 1 9 108</t>
  </si>
  <si>
    <t>N 1 9 109</t>
  </si>
  <si>
    <t>N 1 9 110</t>
  </si>
  <si>
    <t>9 Priključni kablovod za napajanje prižigališča v K11 in K10 skupaj</t>
  </si>
  <si>
    <t>10 Ostali stroški</t>
  </si>
  <si>
    <t>10 Ostali stroški skupaj</t>
  </si>
  <si>
    <t xml:space="preserve">Izdelava kabelskega jaška 1,2x1,5x1,9m, s pokrovom 60/60 iz NL, 400kN, izkop v III. ktg., nakladanje in odvoz materiala, čiščenje terena 
</t>
  </si>
  <si>
    <t>Električne meritve kabla na bobnu  kapacitete od 101x4 do 250x4</t>
  </si>
  <si>
    <t>PAR</t>
  </si>
  <si>
    <t>Električne meritve položenih  kabelskih dolžin (po polaganju) kapacit. od 101x4 do 250x4</t>
  </si>
  <si>
    <t>Končne električne meritve merilne  službe z izdelavo merilnih rezultatov</t>
  </si>
  <si>
    <t xml:space="preserve">Izdelava kabelskega jaška 1,2x1,2x1,2m, s pokrovom 60/60 iz NL, 400kN, izkop v III. ktg., nakladanje in odvoz materiala, čiščenje terena 
</t>
  </si>
  <si>
    <t>Električne meritve kabla na bobnu  kapacitete kabla do 100x4</t>
  </si>
  <si>
    <t>Električne meritve položenih  kabelskih dolžin (po polaganju) kapacit. do 100x4</t>
  </si>
  <si>
    <t>Meritve na optičnem kablu na bobnu pred polaganjem do 144 vlaken</t>
  </si>
  <si>
    <t>Končne meritve z izdelavo KTE na optičnem kablu do 144 vlaken (do 10 spojk na trasi)</t>
  </si>
  <si>
    <t xml:space="preserve">Izdelava kabelskega jaška 0,8x0,6x1,8m, opremljen z dvojnim NL pokrovom nosilnosti 250kN ter napisom TK DARS / MORS, izkop v III. ktg., nakladanje in odvoz materiala, čiščenje terena 
</t>
  </si>
  <si>
    <t xml:space="preserve">Izdelava kabelskega jaška iz BC fi60cm, opremljen z NL pokrovom nosilnosti 250kN ter napisom TK MORS, izkop v III. ktg., nakladanje in odvoz materiala, čiščenje terena 
</t>
  </si>
  <si>
    <t>Polaganje 2x stigmaflex cevi f110 mm, skupaj z strojno ročnim izkopom kabelskega jarka širine 0,45 m in globine 1,0 m, v terenu III. ktg,  obbetoniranje z betonom C 12/15 v sloju 10 cm (sopolaganje cevi SEM), zasip tamponskim gramozom ter nabijanje po slojih 20 cm, polaganje ozemljilnega valjanca, polaganje PVC opozorilnega traku,  odvoz odvečnega materiala</t>
  </si>
  <si>
    <t>Polaganje 1x stigmaflex cevi f110 mm, skupaj z strojno ročnim izkopom kabelskega jarka širine 0,25 m in globine 1,0 m, v terenu III. ktg,  obbetoniranje z betonom C 12/15 v sloju 10 cm (sopolaganje cevi SEM), zasip tamponskim gramozom ter nabijanje po slojih 20 cm, polaganje ozemljilnega valjanca, polaganje PVC opozorilnega traku,  odvoz odvečnega materiala</t>
  </si>
  <si>
    <t>Polaganje 1x stigmaflex cevi f110 mm, skupaj z strojno ročnim izkopom kabelskega jarka širine 0,25 m in globine 1,0 m, v terenu III. ktg, obbetoniranje z betonom C 12/15 v sloju 10 cm, zasip tamponskim gramozom ter nabijanje po slojih 20 cm, polaganje ozemljilnega valjanca, polaganje PVC opozorilnega traku,  odvoz odvečnega materiala</t>
  </si>
  <si>
    <t>Polaganje 1x stigmaflex cevi f110 mm,skupaj z strojnim izkopom kabelskega jarka širine 0,25 m in globine 1 m v terenu II. ktg,  izdelava podlage iz mivke v debelini 10 cm, obetoniranje cevi na spojih cevi, zasip s peskom granulacije 3-7mm ter nabijanje po slojih 20 cm, polaganje ozemljilnega valjanca, polaganje PVC opozorilnega traku, odvoz odvečnega materiala, povezava K8-K9</t>
  </si>
  <si>
    <t>Strojni izkop jame dimenzij 1,4 x 1,4 x 1,4 m za izdelavo jaška v terenu III. ktg., odvoz odvečnega materiala na deponijo</t>
  </si>
  <si>
    <t>Izdelava kabelskih jaškov 1,2x1,2x1,2 m z dvojnim LTŽ pokrovom ustrezne nosilnosti in napisom JAVNA RAZSVETLJAVA</t>
  </si>
  <si>
    <t xml:space="preserve">Strojni izkop jame dimenzij 1,0 x 1,0 x 1,2 m za izdelavo jaška v terenu III. ktg., odvoz odvečnega materiala na deponijo </t>
  </si>
  <si>
    <t>Strojni izkop jame dimenzij 1,4 x 1,4 x 1,4 m za izdelavo jaška v terenu III. ktg., odvoz odvečnega materiala na deponijo (5 kom), povezava K8-K9</t>
  </si>
  <si>
    <t>Izdelava kabelskih jaškov 1,2x1,2x1,2 m z dvojnim LTŽ pokrovom ustrezne nosilnosti in napisom JAVNA RAZSVETLJAVA, povezava K8-K9</t>
  </si>
  <si>
    <t xml:space="preserve">Strojni izkop jame za temelj omarice Prižigališče JR v terenu III.ktg. in odvoz odvečnega materiala </t>
  </si>
  <si>
    <t xml:space="preserve">Komplet izgradnja betonskega temelja dim. 1000x320x800 mm  za Prižigališče JR, z betonom C 25/30, s sidrnimi vijaki, vgradnjo cevnih uvodov s cevi premera 110 mm, ... </t>
  </si>
  <si>
    <t>Dobava stigmaflex cev f110 mm skupaj z original čepi, vodotesnimi spoji, distančniki, … kolut, povezava K8-K9</t>
  </si>
  <si>
    <t>Dobava rdečega PVC opozorilnega traku z napisom "POZOR ENERGETSKI KABEL", povezava K8-K9</t>
  </si>
  <si>
    <t>Dobava valjanca FeZn 25x4 mm za izvedbo ozemljila (ozemljitev kandelabrov JR) , križne sponke z zaščito proti koroziji z bitumensko maso, povezava K8-K9</t>
  </si>
  <si>
    <t>Dobava kabla NAYY-J 4x70+2,5 mm2, uvlačenje kabla v cevi in jaške kabelske kanalizacije, montaža kabelskih čevljev in priklop kabla, povezava K8-K9</t>
  </si>
  <si>
    <t>Dobava in izdelava spojke na kablu NAYY-J 4x70+2,5 mm2, povezava K8-K9</t>
  </si>
  <si>
    <t>Izdelava samoskrčnih kabelskih končnikov za kabel iz PVC mase (NAYY-J 4x70+2,5 mm2), montaža kabelskih čevljev Al-Cu, priklop kabla v omarah in omarici prižigališča, povezava K8-K9</t>
  </si>
  <si>
    <t>Dobava kabla NAYY-J 5x16 mm2, uvlačenje kabla NAYY-J 5x16 mm2  v cevi in jaške kabelske kanalizacije</t>
  </si>
  <si>
    <t xml:space="preserve">Dobava in montaža omarice prižigališča JR imenovane Prizigalisce JR-K8 (kot npr. Schrack PLA10103), dim:1000x1000x320mm, IP44 zaščitni razred, s streho, fizično razdeljena  v notranjosti na distribucijski in krmilni del, z dvokrilnimi vrati (ključ vzdrževalca JR), z betonskim podstavkom in vso potrebno opremo:                                                                                                       - inštalacijski vložek, komplet z DIN letvami, za montažo instalacijskih odklopnikov                                                                                                                                                                                           - varovalčno stikalo za NV vložke, velikosti 00, 3 polno, 1kos                                                                                                                                                      </t>
  </si>
  <si>
    <t xml:space="preserve">- prenapetostni odvodniki razred B, 3 polni, komplet z ozemljitveno šino, 1kos      </t>
  </si>
  <si>
    <t xml:space="preserve">- talilni vložki NV00, 500V, 100A, 3kos                                                                  -bremensko stopenjsko stikalo (vklop/izklop), 35A, 3p, 1kos                                                  </t>
  </si>
  <si>
    <t xml:space="preserve">Dobava in postavitev ZIPpole cestni drog 100-HE-3 ZP1.5-10 S 0.1, h=10 m od tal, za montažo na temeljno ploščo (vključno z dobavo le te), dobava vijakov INOX, prilagojen za direktno montažo svetilke, z izrezom za priklop kablov, opremljen s priključno ploščo, kompletnim ožičenjem ter postavljen na temelj in povezan na valjanec. Kandelaber naj bo enake oblike in barve, kot obstoječi kandelabri na območju križišča. Kandelaber mora ustrezati EN 12 767 standardu SIST EN 40-5 in A vetrovni coni.Skupaj z dobavo in montažo kompatibilnega tipskega T temelja za kandelaber JR, vijake za montažo kandelabra se vbetonira s šablono, po načrtih dobavitelja kandelabrov (dimenzija 1,3x1,3x1,4m). </t>
  </si>
  <si>
    <t xml:space="preserve">Dobava in postavitev vroče pocinkanega kandelabra , h=10 m od tal, za montažo na temeljno ploščo (vključno z dobavo le te), dobava vijakov INOX, prilagojen za direktno montažo svetilke, z izrezom za priklop kablov, opremljen s priključno ploščo, kompletnim ožičenjem ter postavljen na temelj in povezan na valjanec. Kandelaber naj bo enake obljike in barve, kot obstoječi kandelabri na območju križišča. Kandelaber mora vstrezati standardu SIST EN 40-5 in A vetrovni coni.Skupaj z dobavo in montažo kompatibilnega tipskega T temelja za kandelaber JR, vijake za montažo kandelabra se vbetonira s šablono, po načrtih dobavitelja kandelabrov (dimenzija 1,3x1,3x1,4m). </t>
  </si>
  <si>
    <t xml:space="preserve">Dobava in postavitev ZIPpole cestni drog 100-HE-3 ZP1.5-8 S 0.1, h=8 m od tal, za montažo na temeljno ploščo (vključno z dobavo le te), dobava vijakov INOX, prilagojen za direktno montažo svetilke, z izrezom za priklop kablov, opremljen s priključno ploščo, kompletnim ožičenjem ter postavljen na temelj in povezan na valjanec. Kandelaber naj bo enake oblike in barve, kot obstoječi kandelabri na območju križišča. Kandelaber mora ustrezati EN 12 767 standardu SIST EN 40-5 in A vetrovni coni. Skupaj z dobavo in montažo kompatibilnega tipskega T temelja za kandelaber JR, vijake za montažo kandelabra se vbetonira s šablono, po načrtih dobavitelja kandelabrov (dimenzija 1,3x1,3x1,4m). </t>
  </si>
  <si>
    <t>Polaganje 1x stigmaflex cevi f110 mm, skupaj z strojno ročnim izkopom kabelskega jarka širine 0,25 m in globine 1 m, v terenu III. ktg,  obbetoniranje z betonom C 12/15 v sloju 10 cm (sopolaganje cevi SEM), zasip tamponskim gramozom ter nabijanje po slojih 20 cm, polaganje ozemljilnega valjanca, polaganje PVC opozorilnega traku,  odvoz odvečnega materiala</t>
  </si>
  <si>
    <t xml:space="preserve">Komplet izgradnja betonskega temelja dim. 1200x320x800 mm  za omarico Prižigališče JR, z betonom C 25/30, s sidrnimi vijaki, vgradnjo cevnih uvodov s cevi premera 110 mm, ... </t>
  </si>
  <si>
    <t xml:space="preserve">Dobava in montaža omarice prižigališča JR imenovane Prizigalisce JR-K9 , dim:1200x1000x320mm, IP44 zaščitni razred, s streho, fizično razdeljena  v notranjosti na distribucijski in krmilni del (krmilni del ločen na JR lokalne ceste in JR glavne ceste), z dvokrilnimi vrati (eno krilo na ključ elektro distribucije, drugo krilo razdeljeno na dva dela   -ključ vzdrževalca JR lokalne ceste in ključ vzdrževalca glavne ceste), z betonskim podstavkom in vso potrebno opremo:                                                            - inštalacijski vložek, komplet z DIN letvami, za montažo instalacijskih odklopnikov                                                                                                - varovalčno stikalo za NV vložke, velikosti 00, 1 polno, 1kos                                                                                        - varovalčno stikalo za NV vložke, velikosti 00, 3 polno, 2kos                                                                                                                                                      </t>
  </si>
  <si>
    <t xml:space="preserve">- talilni vložki NV00, 500V, 20A, 3kos                                                        -                                                       - talilni vložki NV00, 500V, 100A, 3kos                                                     - bremensko stopenjsko stikalo (vklop/izklop), 35A, 3p, 1kos                                                  </t>
  </si>
  <si>
    <t xml:space="preserve">Dobava in postavitev ZIPpole cestni drog 100-HE-3 ZP1.5-10 S 0.1, h=10 m od tal, za montažo na temeljno ploščo (vključno z dobavo le te), dobava vijakov INOX, prilagojen za direktno montažo svetilke, z izrezom za priklop kablov, opremljen s priključno ploščo, kompletnim ožičenjem ter postavljen na temelj in povezan na valjanec. Kandelaber naj bo enake oblike in barve, kot obstoječi kandelabri na območju križišča. Kandelaber mora ustrezati EN 12 767 standardu SIST EN 40-5 in A vetrovni coni. Skupaj z dobavo in montažo kompatibilnega tipskega T temelja za kandelaber JR, vijake za montažo kandelabra se vbetonira s šablono, po načrtih dobavitelja kandelabrov (dimenzija 1,3x1,3x1,4m). </t>
  </si>
  <si>
    <t>Polaganje 3x stigmaflex cevi f110 mm, skupaj z strojno ročnim izkopom kabelskega jarka širine 0,55 m in globine 1,1 m, v terenu III. ktg, obbetoniranje z betonom C 12/15 v sloju 10 cm (sopolaganje cevi SEM), zasip tamponskim gramozom ter nabijanje po slojih 20 cm, polaganje ozemljilnega valjanca, polaganje PVC opozorilnega traku,  odvoz odvečnega materiala</t>
  </si>
  <si>
    <t xml:space="preserve">Komplet izgradnja betonskega temelja dim. 1000x320x800 mm  za omarico Prižigališče JR, z betonom C 25/30, s sidrnimi vijaki, vgradnjo cevnih uvodov s cevi premera 110 mm, ... </t>
  </si>
  <si>
    <t>Dobava kabla NAYY-J 4x35+2,5 mm2, uvlačenje kabla v cevi in jaške kabelske kanalizacije, montaža kabelskih čevljev in priklop kabla, povezava K10-K11</t>
  </si>
  <si>
    <t>Izdelava samoskrčnih kabelskih končnikov za kabel iz PVC mase (NAYY-J 4x35+2,5 mm2), montaža kabelskih čevljev Al-Cu, priklop kabla v omarah in omarici prižigališča, povezava K10-K11</t>
  </si>
  <si>
    <t xml:space="preserve">Dobava in montaža omarice prižigališča JR imenovane Prizigalisce JR-K10 (kot npr. Schrack PLA10103), dim:1000x1000x320mm, IP44 zaščitni razred, s streho, fizično razdeljena  v notranjosti na distribucijski in krmilni del, z dvokrilnimi vrati (ključ vzdrževalca JR), z betonskim podstavkom in vso potrebno opremo:                                                                                                       - inštalacijski vložek, komplet z DIN letvami, za montažo instalacijskih odklopnikov                                                                                                  -                                                                                     - varovalčno stikalo za NV vložke, velikosti 00, 3 polno, 1kos                                                                                                                                                      </t>
  </si>
  <si>
    <t xml:space="preserve">-prenapetostni odvodniki razred B, 3 polni, komplet z ozemljitveno šino, 1kos      </t>
  </si>
  <si>
    <t xml:space="preserve">- talilni vložki NV00, 500V, 100A, 3kos                                                                -bremensko stopenjsko stikalo (vklop/izklop), 35A, 3p, 1kos                                                  </t>
  </si>
  <si>
    <t>Polaganje 6x stigmaflex cevi f110 mm, skupaj z strojno ročnim izkopom kabelskega jarka širine 0,55 m in globine 1,15 m, v terenu III. ktg,  obbetoniranje z betonom C 12/15 v sloju 10 cm (sopolaganje cevi SEM), zasip tamponskim gramozom ter nabijanje po slojih 20 cm, polaganje ozemljilnega valjanca, polaganje PVC opozorilnega traku,  odvoz odvečnega materiala</t>
  </si>
  <si>
    <t>Polaganje 3x stigmaflex cevi f110 mm, skupaj z strojno ročnim izkopom kabelskega jarka širine 1,1 m in globine 0,55 m, v terenu III. ktg,  obbetoniranje z betonom C 12/15 v sloju 10 cm (sopolaganje cevi SEM), zasip tamponskim gramozom ter nabijanje po slojih 20 cm, polaganje ozemljilnega valjanca, polaganje PVC opozorilnega traku,  odvoz odvečnega materiala</t>
  </si>
  <si>
    <t>Polaganje 2 stigmaflex cevi f110 mm, skupaj z strojno ročnim izkopom kabelskega jarka širine 0,45 m in globine 1,0 m, v terenu III. ktg,  obbetoniranje z betonom C 12/15 v sloju 10 cm (sopolaganje cevi SEM), zasip tamponskim gramozom ter nabijanje po slojih 20 cm, polaganje ozemljilnega valjanca, polaganje PVC opozorilnega traku,  odvoz odvečnega materiala</t>
  </si>
  <si>
    <t>Strojni izkop jame za temelj omarice Prižigališče JR v terenu III.ktg. in odvoz odvečnega materiala</t>
  </si>
  <si>
    <t>Dobava in izdelava kabelske spojke za kabel NAYY-J 5x16 mm2</t>
  </si>
  <si>
    <t xml:space="preserve">Dobava in montaža omarice prižigališča JR imenovane Prizigalisce JR-K11 , dim:1200x1000x320mm, IP44 zaščitni razred, s streho, fizično razdeljena  v notranjosti na distribucijski in krmilni del (krmilni del ločen na JR lokalne ceste in JR glavne ceste), z dvokrilnimi vrati (eno krilo na ključ elektro distribucije, drugo krilo razdeljeno na dva dela   -ključ vzdrževalca JR lokalne ceste in ključ vzdrževalca glavne ceste), z betonskim podstavkom in vso potrebno opremo:                                                            - inštalacijski vložek, komplet z DIN letvami, za montažo instalacijskih odklopnikov                                                                                                   - varovalčno stikalo za NV vložke, velikosti 00, 1 polno, 1kos                                                                                        - varovalčno stikalo za NV vložke, velikosti 00, 3 polno, 2kos                                                                                                                                                      </t>
  </si>
  <si>
    <t xml:space="preserve">- talilni vložki NV00, 500V, 20A, 3kos                                                                                                                         - talilni vložki NV00, 500V, 100A, 3kos                                                                      - bremensko stopenjsko stikalo (vklop/izklop), 35A, 3p, 1kos                                                  </t>
  </si>
  <si>
    <t>S 5 9 843</t>
  </si>
  <si>
    <t>Zatesnitev dilatacijske rege asfaltov s trajno elastično zmesjo za stike</t>
  </si>
  <si>
    <t>N 5 0 001</t>
  </si>
  <si>
    <t xml:space="preserve">Dobava in vgradnja pločevinastega traku na vseh delovnih stikih za zagotavljanje vodotesnosti </t>
  </si>
  <si>
    <t>N 2 3 001</t>
  </si>
  <si>
    <t>Dobava in vgraditev kamnite blazine debeline 50 cm pod podložnim betonom</t>
  </si>
  <si>
    <t>S 5 3 347</t>
  </si>
  <si>
    <t>Dobava in vgraditev ojačenega cementnega betona C30/37 v stene opornikov, krilnih zidov, kril in vmesnih podpor</t>
  </si>
  <si>
    <t>S 5 3 343</t>
  </si>
  <si>
    <t>Dobava in vgraditev ojačenega cementnega betona C30/37 v temeljne plošče</t>
  </si>
  <si>
    <t>S 5 3 361</t>
  </si>
  <si>
    <t>Dobava in vgraditev ojačenega cementnega betona C30/37 v prekladno konstrukcijo tipa polne plošče</t>
  </si>
  <si>
    <t>S 5 3 633</t>
  </si>
  <si>
    <t>Doplačilo za zagotovitev kvalitete cementnega betona C 30/37 za stopnjo izpostavljenosti XF2</t>
  </si>
  <si>
    <t>Dobava in vgraditev ojačenega cementnega betona C30/37 v hodnike in robne vence na premostitvenih objektih in podpornih ali opornih konstrukcijah</t>
  </si>
  <si>
    <t>Dobava in postavitev rebrastih palic iz visokovrednega naravno trdega jekla B St 420 S s premerom 14 mm in večjim, za zahtevno ojačitev.            Opomba: kvaliteta jekla B St 500 S</t>
  </si>
  <si>
    <t>Dobava in postavitev rebrastih palic iz visokovrednega naravno trdega jekla B St 420 S s premerom 14 mm in večjim, za zahtevno ojačitev.             Opomba: kvaliteta jekla B St 500 S</t>
  </si>
  <si>
    <t>S 4 5 212</t>
  </si>
  <si>
    <t>Izdelava poševne vtočne ali iztočne glave prepusta krožnega prereza iz cementnega betona s premerom 50 cm</t>
  </si>
  <si>
    <t>Izkop vezljive zemljine - 3. kategorije za temelje, kanalske rove, prepuste, jaške in drenaže, širine 1,1 do 2,0 m in globine do 1,0 m. Izkop za temeljno gredo in pasovne temelje v cestni bankini z odrivom na stran oziroma odvozom na začasno deponijo.</t>
  </si>
  <si>
    <t>Ureditev planuma temeljnih tal vezljive zemljine - 3. kategorije. Planiranje tal pod podložnim betonom.</t>
  </si>
  <si>
    <t>Vgraditev nasipa iz vezljive zemljine - 3. kategorije. Zasipanje temeljnih gred in pasovnih temeljev z materialom od izkopa.</t>
  </si>
  <si>
    <t xml:space="preserve">Rušenje in odstranitev kovinskih izdelkov v trajno deponijo: drsna dvoriščna vrata okvirne dolžine 5 m, pisarniški kontejner dim.6x3 m, montažna lopa  </t>
  </si>
  <si>
    <t>N 6 5 001</t>
  </si>
  <si>
    <t>Dobava in postavitev smernika iz plastične zmesi z integriranim (izvlečnim) snežnim kolom, vključno z zaščitnikom proti zatravitvi iz umetnih mas, dimenzij 55 x 55 cm</t>
  </si>
  <si>
    <t>1.1.1.10.4.1.2 Jaški</t>
  </si>
  <si>
    <t>N 6 5 002</t>
  </si>
  <si>
    <t>Dobava in vgraditev ograjnega, položljivega snežnega kola iz plastične zmesi, dolžine 130 cm.  OPOMBA: pritrditev na jekleno varnostno ograjo</t>
  </si>
  <si>
    <t>Izkopi in rušenje obstoječe kanalizacije in jaškov, nakladanje in odvoz na stalno deponijo, z plačilom takse.</t>
  </si>
  <si>
    <t>Izdelava navezave na obstoječi kanal DN300 z uporabo cevnega nastavka L=500mm in drsne spojke DN300, vse SN8.</t>
  </si>
  <si>
    <t>Izdelava preboja obstoječe kanalizacije iz BC cevi DN1200, z uvrtavanjem okrogle odprtine, za izdelavo novega jaška.</t>
  </si>
  <si>
    <t>Izdelava novega revizijskega jaška iz poliestra DN1000, z zatesnitvijo stika s kanalizacijo in vsemi pomožnimi deli.</t>
  </si>
  <si>
    <t>4.1 Preskusi, nadzor in tehnična dokumentacija</t>
  </si>
  <si>
    <t>Tlačni preizkus tesnosti kanalizacije in jaškov, izveden z zrakom ali z vodo, po standardu SIST EN 1610 z izdanim potrdilom.</t>
  </si>
  <si>
    <t>4.1 Preskusi, nadzor in tehnična dokumentacija skupaj</t>
  </si>
  <si>
    <t>Dobava in polaganje zaščitne AB cevi DN400, na betonsko posteljico debeline 10+DN/20 cm, (komplet z gumijastim tesnilom in betonsko posteljico).</t>
  </si>
  <si>
    <t>Dobava in montaža distančnikov za montažo cevi v zaščitnih ceveh DN400.</t>
  </si>
  <si>
    <t>Dobava in postavitev plastičnega smernika z votlim prerezom, dolžina 1200 mm, z odsevnikom iz umetne snovi, vključno z zaščitnikom proti zatravitvi iz umetnih mas, dimenzij 55 x 55 cm</t>
  </si>
  <si>
    <t>Izdelava vzdolžne in prečne drenaže, globoke do 1,0 m, na podložni plasti iz cementnega betona, s trdimi plastičnimi cevmi premera 15 cm in drenažnim obsipom 16-32 mm. OPOMBA: vključno z zasipom z izkopanim materialom do planuma posteljice</t>
  </si>
  <si>
    <t>Izdelava obrabne in zaporne plasti bituminizirane zmesi AC 8 surf B 70/100 A5 v debelini 4 cm. Ločilni otok od profila A do profila 4.</t>
  </si>
  <si>
    <t>Zasip z vezljivo zemljino - 3. kategorije - strojno. Material iz trase, 3600 m3 predvideno za zasip odlagališča inertnih gradbenih odpadkov.</t>
  </si>
  <si>
    <t>Izdelava kamnitega nasutja iz drobljenih kamnitih zrn v debelini 70 cm na območju bajerja - material iz stranskega odvzema</t>
  </si>
  <si>
    <t>Izdelava vzdolžne in prečne drenaže, globoke do 1,0 m, na podložni plasti iz cementnega betona, s trdimi plastičnimi cevmi premera 20 cm  in drenažnim obsipom 16-32 mm. OPOMBA: vključno z zasipom z izkopanim materialom do planuma posteljice</t>
  </si>
  <si>
    <t>Izdelava vzdolžne in prečne drenaže, globoke do 1,0 m, na podložni plasti iz cementnega betona, s trdimi plastičnimi cevmi premera 25 cm  in drenažnim obsipom 16-32 mm. OPOMBA: vključno z zasipom z izkopanim materialom do planuma posteljice</t>
  </si>
  <si>
    <t>Izdelava jaška iz cementnega betona, krožnega prereza s premerom 60 cm, globokega 2,0 do 2,5 m, vključno s peskolovom in priključki.</t>
  </si>
  <si>
    <t>Dobava in pritrditev prometnega znaka, podloga iz aluminijaste pločevine, znak z ............ barvo-folijo ....... vrste, velikost nad 4,00 m2. Prometna tabla velikosti nad 4.00 m2 z odsevno folijo RA3, pritrjena na portal / polportal (1 kos). Vključno s podkonstrukcijo, vsa dela in vezni material.</t>
  </si>
  <si>
    <t>Dobava in postavitev ekološkega stebra z vgrajeno elektroniko in kapo s solarnimi celicami. Zaščita pred naletom divjadi. Vključno z zaščitnikom proti zatravitvi iz umetnih mas, dimenzij 55 x 55 cm</t>
  </si>
  <si>
    <t xml:space="preserve">Analiza zemeljskega izkopa s preskusnimi metodami v skladu s predpisom, ki ureja ravnanje z odpadki za potrebe ugotovitve, če je zemeljski izkop pridobljen na Gradbišču onesnažen z nevarnimi snovmi tako, da bi se moral uvrstiti med nevarne gradbene odpadke v skladu s predpisom, ki ureja ravnanje z odpadki.
Vključno z izdelavo poročila, skladno z navodili iz razpisne dokumentacije. </t>
  </si>
  <si>
    <t xml:space="preserve">Monitoring - kakovost zraka v sestavi:
nadzor razmer na gradbišču (vključeno v meritve); enomesečne meritve koncentracije delcev PM10 po standardu SIST EN 12341:2014, 3 merilna mesta, vključene meritve obstoječega stanja (1x pred začetkom gradnje) ter 2x med gradnjo in meteorološki podatki; izdelava vmesnega in končnega poročila, skladno z navodili iz razpisne dokumentacije. </t>
  </si>
  <si>
    <t xml:space="preserve">Monitoring - hrup v sestavi:
nadzor razmer na gradbišču (vključeno v meritve); meritve hrupa po standardu SIST ISO 1996-2:2017, 3 merilna mesta, vključene meritve obstoječega stanja (1x pred začetkom gradnje) ter 2x med gradnjo; izdelava vmesnega in končnega poročila, skladno z navodili iz razpisne dokumentacije. </t>
  </si>
  <si>
    <t xml:space="preserve">Monitoring - vibracije v sestavi:
ničelni popis objektov, popis pred gradnjo in izdelava končnega poročila, skladno z navodili iz razpisne dokumentacije. </t>
  </si>
  <si>
    <t>Monitoring - površinskih voda pred in med gradnjo v sestavi:
nadzor razmer na gradbišču (vključeno v meritve); mesečni monitoring površinskih voda, vključene meritve obstoječega stanja (1x pred začetkom gradnje) ter periodično (mesečno) med gradnjo; izdelava vmesnega in končnega poročila, skladno z navodili iz razpisne dokumentacije.</t>
  </si>
  <si>
    <t>Šteje se, da je izvajalec pred oddajo svoje ponudbe:</t>
  </si>
  <si>
    <t>Ponudbena cena mora vključevati vse stroške za izvajalčevo opremo (vozila, stroji in naprave), transport, delavce, vodstvo, materiale, montažo, zavarovanja, dajatve in vse ostale stroške, ki so potrebni za izvedbo del, skupaj z vsemi splošnimi riziki, odgovornostmi in obveznostmi navedenimi in prikazanimi v Splošnih pogojih pogodbe, Posebnih pogojih in Dodatkih. Ponudbena cena mora vsebovati tudi vse prevoze materialov (prevozi znotraj gradbišča, prevozi do začasnih deponij materialov za izvedbo del, ki jih zagotovi izvajalec del na lastne stroške, morebitni prevozi materiala z gradbišča na proizvodne obrate za ponovno uporabo tega materiala na gradbišču in nazaj). Vrednost vseh del, potrebnih za popolno dokončanje prevzetih del po pogodbi, katerih vrednost ni razvidna iz posameznih postavk ponudbenega predračuna, mora biti zajeta v ostalih enotnih cenah ponudbenega predračuna.</t>
  </si>
  <si>
    <t xml:space="preserve">Uspešni ponudnik, ki bo izbran za izvajalca del, mora izdelati in v ponudbeni ceni upoštevati Projekt izvedenih del (PID), geodetski načrt novega stanja, navodila za obratovanje in vzdrževanje (NOV), projekt za vpis v uradne evidence (PVE), podatke za vpis v kataster GJI, poročilo, ki izkazuje doseganje zahtevanih akustičnih lastnostih vseh protihrupnih ograj in izpolniti predpisane obrazce za BCP (banka cestnih podatkov), za vsa dela ter jih izročiti naročniku pred izdajo potrdila o prevzemu del v 4 (štirih) tiskanih izvodih in 4 (štirih) izvodih v elektronski obliki. </t>
  </si>
  <si>
    <t>Ponudbena cena mora vključevati tudi:</t>
  </si>
  <si>
    <t xml:space="preserve">Vse dostope do deponij morajo ponudniki vkalkulirati v ponudbi. </t>
  </si>
  <si>
    <t>Prav tako je Ponudnik dolžan pri ceni za izvedbo izkopov vseh kategorij zemljin in kamnin vkalkulirati vse stroške skupaj z odrivom in/ali odvozom, nakladanjem in zvračanjem izkopanega materiala na določeno mesto uporabe in/ali odlagališča.</t>
  </si>
  <si>
    <t>V enotnih cenah čiščenja terena, rušitvenih del, odstranitve razne obstoječe opreme in infrastrukture, je ponudnik dolžan upoštevati vse s tem povezane stroške, še posebej pa stroške transporta na začasne in trajne deponije, stroške samih trajnih deponiranj, stroške skladiščenja. Izbrani ponudnik mora pred odvozom nevgradljivih materialov in opreme, inženirju predložiti informacijo o predvideni deponiji(ah), ki jih bo uporabil za trajno odlaganje nevgradljivih materialov in opreme. Skupaj s tem mora predložiti tudi vsa potrebna dokazila o ustreznosti in izpolnjevanju vseh pogojev povezanih z okoljevarstveno zakonodajo za predvideno deponijo.</t>
  </si>
  <si>
    <t>Ponudniki so pozvani, da predložijo Ponudbe po enotnih cenah iz ponudbenega predračuna.</t>
  </si>
  <si>
    <t>V ponudbeno vrednost (kot je razvidna iz obrazca ponudbe) mora biti vključena tudi vrednost nepredvidenih del v višini 10 %, ki je izračunana in prikazana v rekapitulaciji ponudbenega predračuna. Vrednost nepredvidenih del je namenjena plačilu več del, dodatnih del in nujnih nepredvidenih del. V nasprotnem primeru bo ponudba ocenjena kot nedopustna.</t>
  </si>
  <si>
    <t>Vse dajatve, takse in drugi izdatki, ki jih mora plačati izvajalec v skladu z zakonodajo, morajo biti vsebovani v enotnih količinah in cenah kot tudi v skupni ponudbeni ceni za izvedbo del, ki jo predloži ponudnik.</t>
  </si>
  <si>
    <t>Vse enotne cene iz ponudbenega predračuna so fiksne.</t>
  </si>
  <si>
    <t>Popusti na ponudbeno ceno niso dovoljeni.</t>
  </si>
  <si>
    <t>Ponudbene cene se v celoti prikazujejo izključno v valuti, ki je uradno plačilno sredstvo v Republiki Sloveniji.</t>
  </si>
  <si>
    <t xml:space="preserve">-      obiskal in natančno pregledal bodoče gradbišče in okolico, </t>
  </si>
  <si>
    <t xml:space="preserve">-      se seznanil z obstoječimi cestami in ostalimi prometnimi potmi, </t>
  </si>
  <si>
    <t xml:space="preserve">-      spoznal vse bistvene elemente, ki lahko vplivajo na organizacijo gradbišča, </t>
  </si>
  <si>
    <t xml:space="preserve">-      preizkusil in kontroliral vse obstoječe vire za oskrbo z materialom ter vse ostale okoliščine, ki lahko vplivajo na izvedbo del, </t>
  </si>
  <si>
    <t xml:space="preserve">-      se seznanil z vsemi predpisi in zakoni glede plačila taks, davkov, povračil - odškodnin za škodo povzročeno v času gradnje in ostalih dajatev v Republiki Sloveniji, </t>
  </si>
  <si>
    <t>-      v celoti proučil dokumentacijo v zvezi z oddajo javnega naročila, da je prišel do vseh potrebnih podatkov, ki vplivajo na izvedbo del ter da je na podlagi vsega tega tudi oddal svojo ponudbo.</t>
  </si>
  <si>
    <t xml:space="preserve">-          vse stroške, ki nastanejo v zvezi z ukrepi za prevzem prometnih obremenitev gradbiščnega transporta, to je ureditev začasne vozne površine, </t>
  </si>
  <si>
    <t>-         vse stroške izvedbe in vzdrževanja dostopnih in gradbiščnih poti (vključno s stroški pridobitve vseh potrebnih soglasij, odškodnin za uporabo dostopnih poti in dovoljenj) ter stroške začasne uporabe zemljišč za dostopne poti, vključno s stroški povrnitve zemljišč in obstoječih poti v prvotno stanje po končani gradnji,</t>
  </si>
  <si>
    <t>-          vse stroške prestavitev in ureditev komunalno-energetske infrastrukture in naprav (NN, SN in VN vodi, vodovod, TK vodi, javna razsvetljava, javna meteorna in fekalna kanalizacija, plinovod in drugi), če bo Ponudnik začasno prestavljal ali kakorkoli drugače poškodoval obstoječo ali začasno postavljeno komunalno-energetsko infrastrukturo in naprave, vključno s stroški ogledov, zakoličb in nadzora pristojnih upravljalcev posameznih vodov,</t>
  </si>
  <si>
    <t>-          vse stroške zavarovanja in varovanja gradbenih jam oziroma prostora celotnega gradbišča pred dotoki vode (črpanje, odvodnjavanje),</t>
  </si>
  <si>
    <t>-          vse stroške ureditve gradbišča,</t>
  </si>
  <si>
    <t>1.</t>
  </si>
  <si>
    <t xml:space="preserve">1.1. </t>
  </si>
  <si>
    <t>1.3.</t>
  </si>
  <si>
    <t xml:space="preserve">Za gradnjo obvoznice Vodice je izdelana DGD in PZI dokumentacija. </t>
  </si>
  <si>
    <t>1.4.</t>
  </si>
  <si>
    <t>1.5.</t>
  </si>
  <si>
    <t>2.</t>
  </si>
  <si>
    <t>1.6.</t>
  </si>
  <si>
    <t>1.7.</t>
  </si>
  <si>
    <t>1.8.</t>
  </si>
  <si>
    <t>1.9.</t>
  </si>
  <si>
    <t>1.10.</t>
  </si>
  <si>
    <t>1.11.</t>
  </si>
  <si>
    <t>1.12.</t>
  </si>
  <si>
    <t>1.13.</t>
  </si>
  <si>
    <t>1.14.</t>
  </si>
  <si>
    <t>1.15.</t>
  </si>
  <si>
    <t>1.16.</t>
  </si>
  <si>
    <t>1.17.</t>
  </si>
  <si>
    <t>V ceni za izvedbo izkopov nevgradljivega in odvečnega materiala je Ponudnik dolžan vkalkulirati vse stroške izkopa z nakladanjem, transportne stroške in stroške razkladanja ter celokupne stroške pridobitve in urejanja deponij, razen, če je to v opisu postavke drugače določeno. Izvajalec mora izvesti vse potrebne preiskave, upoštevati pridobitev soglasij, dovoljenj, potrebne projektne dokumentacije za deponije ter samo pripravo deponije, razgrinjanje in vgrajevanje deponiranega materiala, ureditev odvodnjavanja ter končno ureditev deponije ipd., kar vse mora biti vključeno v ponudbeno ceno.</t>
  </si>
  <si>
    <t>Ponudnik izpolni cene za vse pozicije del opisane v Predračunu. Pri tem nobena od enotnih cen ne sme biti enaka 0, ali neizpolnjena. V nasprotnem primeru bo ponudba ocenjena kot nedopustna.</t>
  </si>
  <si>
    <t>Za dela, ki so predmet te pogodbe, velja obrnjeno davčno breme, skladno s 76.a členom Zakona o davku na dodano vrednost (Uradni list RS, št. 13/11 – uradno prečiščeno besedilo, 18/11, 78/11, 38/12, 83/12, 86/14 in 90/15) tako, da je zavezanec za plačilo DDV naročnik, upoštevaje tudi stališče iz uradnega pojasnila MF, DURS, Generalnega davčnega urada, štev: 4230-48/2009 01032-01 z dne 05.02.2010 glede na pretežnost gradbenih storitev. Davek na dodano vrednost (DDV) pri ponudbeni ceni mora biti izkazan posebej, kot je navedeno v rekapitulaciji Ponudbenega predračuna.</t>
  </si>
  <si>
    <t>1.18.</t>
  </si>
  <si>
    <t xml:space="preserve">Pred pričetkom izvajanja del je izvajalec, skladno z določili Uredbe o preprečevanju in zmanjševanju emisije delcev iz gradbišč (Uradni list RS, št. 21/11), dolžan pregledati Elaborat preprečevanja in zmanjševanja emisije delcev iz gradbišča, ki ga je pripravil naročnik. Izvajalec mora Elaborat, na lastne stroške, uskladiti z določbami od 4. do 8. člena te Uredbe in ga po potrebi dopolniti ali prilagoditi v primerih: uporabe drugačne gradbene mehanizacije in drugih naprav, s katerimi bo izvajal dela na gradbišču, uporabe drugačnih ukrepov proti prašenju ob rušenju oziroma razgradnji objektov ali drugačnega ravnanja z gradbenimi odpadki. Izvajalec mora Elaborat prilagoditi svoji tehnologiji, svojemu načinu izvajanja del, ki jih bo kasneje določil tudi v posameznih Tehnoloških elaboratih vseh skupin del. </t>
  </si>
  <si>
    <t>Stroški nadzora upravljavcev vseh komunalnih vodov, so zajeti v Poglavju Ponudbeni predračun. V Ponudbenem predračunu /popis del/ so citirane postavke že ovrednotene in jih ponudnik ne more /ne sme/ spreminjati.Obračun stroškov nadzora posameznih upravljavcev se bo izvedel po dokazljivih dejanskih stroških na podlagi računov upravljavcev.</t>
  </si>
  <si>
    <t>Ponudbena cena mora vsebovati tudi vse stroške povezane z začasnimi preusmeritvami prometa med gradnjo, vključno s stroški varnostnih ukrepov (varovanje prometa in gradbišča). Ponudnik je v ponujenih cenah dolžan upoštevati tudi vse stroške izdelave potrebne projektne dokumentacije za izvedbo prometnih zapor, stroške pridobivanja ustreznih soglasij in dovoljenj, kot tudi vse stroške izvedbe prometnih zapor, obvozov, gradbenih in drugih priključkov ter drugih ukrepov za normalno odvijanje prometa.</t>
  </si>
  <si>
    <t>Arheološki nadzor med izvajanjem zemeljskih del vzdolž celotne trase (40 dni, dela vsebujejo: pregled obstoječe dokumentacije, pridobitev kulturnovarstvenega soglasja za raziskavo, terensko delo, obdelava arheološkega gradiva, izdelava poročil, skladno s priloženimi "Navodili ponudnikom k pripravi ponudbenega predračuna".</t>
  </si>
  <si>
    <t>Predhodne arheološke raziskave – arheološke raziskave ob gradnji (nadzor) obsegajo naslednja dela:</t>
  </si>
  <si>
    <t>1. faza: predhodna dela:</t>
  </si>
  <si>
    <t>2. faza: terensko delo</t>
  </si>
  <si>
    <t>Izvajalec predhodnih arheoloških raziskav – arheoloških raziskav ob gradnji (nadzor) je na območjih Za Borštom 1, Kavci, Zabrežje 1, Trave in Izdišče, dolžan očistiti in dokumentirati cca. 3% zemeljskega profila (vzorčenje).</t>
  </si>
  <si>
    <t>3. faza: obdelava arheološkega gradiva</t>
  </si>
  <si>
    <t xml:space="preserve">4. faza: izdelava poročila </t>
  </si>
  <si>
    <t>Poročilo mora obsegati:</t>
  </si>
  <si>
    <t>Poročilo in rezultate izvedenih predhodnih arheoloških raziskav je pred oddajo naročniku potrebno predhodno uskladiti z ZVKDS OE Ljubljana ter jih ustrezno prikazati v poročilu.</t>
  </si>
  <si>
    <t>Pri izvedbi naloge je potrebno upoštevati Zakon o varstvu kulturne dediščine (Ur. l. RS št. 16/08, 123/08, 8/11 – ORZVKD39, 90/12, 111/13, 32/16 in 21/18 – ZNOrg), in vse veljavne zakone in podzakonske akte s področja varstva kulturne dediščine. V kolikor se v obdobju izvajanja del spremenijo zakoni oziroma podzakonski akti, jih mora izvajalec pri svojem delu ustrezno upoštevati.</t>
  </si>
  <si>
    <t xml:space="preserve">1. faza: predhodna dela </t>
  </si>
  <si>
    <t>3. faza: obdelava, analiza in dokumentiranje gradiva</t>
  </si>
  <si>
    <t>4. faza: izdelava poročila</t>
  </si>
  <si>
    <t>Izvajalec del si mora pred pričetkom izvedbe arheoloških raziskav pridobiti kulturnovarstveno soglasje za raziskavo in odstranitev dediščine (31. člen ZVKD-1). Predhodne arheološke raziskave – arheološke raziskave ob gradnji (nadzor) morajo biti izvedene v skladu s Pravilnikom o arheoloških raziskavah (Ur. l. RS št. 3/13).</t>
  </si>
  <si>
    <t>Izvajalec del se je dolžan predhodno (pred pričetkom raziskave) dogovoriti s pristojnim ZVKDS o metodologiji dela in predložiti terminski plan dela. Metodologija mora biti pred pričetkom raziskav usklajena z ZVKDS oziroma pristojno strokovno službo Ministrstva kulturo. Nadzor nad strokovnostjo razpisanih del izvaja pristojni ZVKDS. Med raziskavo se lahko metodologija raziskave ob ugotovitvah novih okoliščin in v skladu z dogovorom z odgovornim konservatorjem tudi spremeni. Izvajalec mora izvajanje predhodnih arheoloških raziskav – arheoloških raziskav ob gradnji (nadzor) terminsko prilagoditi izvajalcu gradnje – izvajanju zemeljskih del na območju najdišča.</t>
  </si>
  <si>
    <t>Delovne metode morajo biti jasne, nedvoumne in v skladu z zakonskimi predpisi. Ponudnik je dolžan pri oddaji ponudbe upoštevati vsa navodila projektne naloge.</t>
  </si>
  <si>
    <t>Izdelovalec naloge ima poleg vseh nalog, določenih v obsegu dela, še sledeče obveznosti:</t>
  </si>
  <si>
    <t>3.</t>
  </si>
  <si>
    <t>Navodila za izvedbo predhodnih arheoloških raziskav – arheoloških raziskav ob gradnji (nadzor) med izgradnjo glavne ceste Želodnik – Mengeš – Vodice, odsek Žeje - Vodice, pododsek IV. etapa Obvoznica Vodice km 13,200 - km 15,480:</t>
  </si>
  <si>
    <r>
      <t>-</t>
    </r>
    <r>
      <rPr>
        <sz val="7"/>
        <rFont val="Times New Roman"/>
        <family val="1"/>
      </rPr>
      <t xml:space="preserve">        </t>
    </r>
    <r>
      <rPr>
        <sz val="11"/>
        <rFont val="Calibri"/>
        <family val="2"/>
      </rPr>
      <t>pregled obstoječe dokumentacije,</t>
    </r>
  </si>
  <si>
    <r>
      <t>-</t>
    </r>
    <r>
      <rPr>
        <sz val="7"/>
        <rFont val="Times New Roman"/>
        <family val="1"/>
      </rPr>
      <t xml:space="preserve">        </t>
    </r>
    <r>
      <rPr>
        <sz val="11"/>
        <rFont val="Calibri"/>
        <family val="2"/>
      </rPr>
      <t>pridobitev kulturnovarstvenega soglasja za raziskavo.</t>
    </r>
  </si>
  <si>
    <r>
      <t>-</t>
    </r>
    <r>
      <rPr>
        <sz val="7"/>
        <rFont val="Times New Roman"/>
        <family val="1"/>
      </rPr>
      <t xml:space="preserve">        </t>
    </r>
    <r>
      <rPr>
        <sz val="11"/>
        <rFont val="Calibri"/>
        <family val="2"/>
      </rPr>
      <t>lokacija: območje vseh z državnim lokacijskim načrtom opredeljenih zemeljskih del, ki posegajo v zgornje zemeljske plasti,</t>
    </r>
  </si>
  <si>
    <r>
      <t>-</t>
    </r>
    <r>
      <rPr>
        <sz val="7"/>
        <rFont val="Times New Roman"/>
        <family val="1"/>
      </rPr>
      <t xml:space="preserve">        </t>
    </r>
    <r>
      <rPr>
        <sz val="11"/>
        <rFont val="Calibri"/>
        <family val="2"/>
      </rPr>
      <t>raziskovalna metoda: predhodne arheološke raziskave - arheološke raziskave ob gradnji (nadzor).</t>
    </r>
  </si>
  <si>
    <r>
      <t>-</t>
    </r>
    <r>
      <rPr>
        <sz val="7"/>
        <rFont val="Times New Roman"/>
        <family val="1"/>
      </rPr>
      <t xml:space="preserve">        </t>
    </r>
    <r>
      <rPr>
        <sz val="11"/>
        <rFont val="Calibri"/>
        <family val="2"/>
      </rPr>
      <t>obdelava, analiza in dokumentiranje gradiva (tim. poterenska obdelava gradiva).</t>
    </r>
  </si>
  <si>
    <r>
      <t>-</t>
    </r>
    <r>
      <rPr>
        <sz val="7"/>
        <rFont val="Times New Roman"/>
        <family val="1"/>
      </rPr>
      <t xml:space="preserve">        </t>
    </r>
    <r>
      <rPr>
        <u val="single"/>
        <sz val="11"/>
        <rFont val="Calibri"/>
        <family val="2"/>
      </rPr>
      <t>Tekstualni del:</t>
    </r>
    <r>
      <rPr>
        <sz val="11"/>
        <rFont val="Calibri"/>
        <family val="2"/>
      </rPr>
      <t xml:space="preserve"> opis širšega območja, opis metode dela, opis območja obdelave (z navedbo številk pregledanih parcel, navedbo odseka (kilometraže)), metodologija izvedbe zaščitnih arheoloških izkopavanj ter rezultate izvedenih zaščitnih arheoloških izkopavanj.</t>
    </r>
  </si>
  <si>
    <r>
      <t>-</t>
    </r>
    <r>
      <rPr>
        <sz val="7"/>
        <rFont val="Times New Roman"/>
        <family val="1"/>
      </rPr>
      <t xml:space="preserve">        </t>
    </r>
    <r>
      <rPr>
        <u val="single"/>
        <sz val="11"/>
        <rFont val="Calibri"/>
        <family val="2"/>
      </rPr>
      <t>Grafične priloge:</t>
    </r>
    <r>
      <rPr>
        <sz val="11"/>
        <rFont val="Calibri"/>
        <family val="2"/>
      </rPr>
      <t xml:space="preserve"> morajo vsebovati prikaz kulturne dediščine, pregledanega območja in najdbe ter strukture na pregledanem območju: pregledne karte v M 1:100 (1:1000 ali 1:200 ali 1:500) na podlagah iz projektne dokumentacije PZI.</t>
    </r>
  </si>
  <si>
    <r>
      <t>-</t>
    </r>
    <r>
      <rPr>
        <sz val="7"/>
        <rFont val="Times New Roman"/>
        <family val="1"/>
      </rPr>
      <t xml:space="preserve">        </t>
    </r>
    <r>
      <rPr>
        <sz val="11"/>
        <rFont val="Calibri"/>
        <family val="2"/>
      </rPr>
      <t>Fotografske priloge.</t>
    </r>
  </si>
  <si>
    <r>
      <t>-</t>
    </r>
    <r>
      <rPr>
        <sz val="7"/>
        <rFont val="Times New Roman"/>
        <family val="1"/>
      </rPr>
      <t xml:space="preserve">        </t>
    </r>
    <r>
      <rPr>
        <sz val="11"/>
        <rFont val="Calibri"/>
        <family val="2"/>
      </rPr>
      <t>Eventualne načrte in elaborate potrebne za izdelavo poročila v skladu z zakonodajo.</t>
    </r>
  </si>
  <si>
    <r>
      <t>-</t>
    </r>
    <r>
      <rPr>
        <sz val="7"/>
        <rFont val="Times New Roman"/>
        <family val="1"/>
      </rPr>
      <t xml:space="preserve">        </t>
    </r>
    <r>
      <rPr>
        <sz val="11"/>
        <rFont val="Calibri"/>
        <family val="2"/>
      </rPr>
      <t>Poročilo mora biti izdelano z uporabo računalniške tehnologije (grafični in atributni podatki) in ga je potrebno predati naročniku v elaborirani in digitalni obliki (5 tiskanih izvodov in 5 digitalnih izvodov).</t>
    </r>
  </si>
  <si>
    <r>
      <t>-</t>
    </r>
    <r>
      <rPr>
        <sz val="7"/>
        <rFont val="Times New Roman"/>
        <family val="1"/>
      </rPr>
      <t xml:space="preserve">        </t>
    </r>
    <r>
      <rPr>
        <sz val="11"/>
        <rFont val="Calibri"/>
        <family val="2"/>
      </rPr>
      <t>Iz poročila mora biti razvidno, da so bile opravljene vse faze – predhodna dela, terensko delo in obdelava arheoloških najdb.</t>
    </r>
  </si>
  <si>
    <r>
      <t>-</t>
    </r>
    <r>
      <rPr>
        <sz val="7"/>
        <rFont val="Times New Roman"/>
        <family val="1"/>
      </rPr>
      <t xml:space="preserve">        </t>
    </r>
    <r>
      <rPr>
        <sz val="11"/>
        <rFont val="Calibri"/>
        <family val="2"/>
      </rPr>
      <t>izvajalec mora izpolnjevati pogoje, ki jih določa Zakon o varstvu kulturne dediščine (Ur. l. RS št. 16/08, 123/08, 8/11 – ORZVKD39, 90/12, 111/13, 32/16 in 21/18 – ZNOrg),</t>
    </r>
  </si>
  <si>
    <r>
      <t>-</t>
    </r>
    <r>
      <rPr>
        <sz val="7"/>
        <rFont val="Times New Roman"/>
        <family val="1"/>
      </rPr>
      <t xml:space="preserve">        </t>
    </r>
    <r>
      <rPr>
        <sz val="11"/>
        <rFont val="Calibri"/>
        <family val="2"/>
      </rPr>
      <t>izvajalec je dolžan kontinuirano sodelovati z naročnikom oziroma pooblaščenim inženirjem in lastnikom zemljišča,</t>
    </r>
  </si>
  <si>
    <r>
      <t>-</t>
    </r>
    <r>
      <rPr>
        <sz val="7"/>
        <rFont val="Times New Roman"/>
        <family val="1"/>
      </rPr>
      <t xml:space="preserve">        </t>
    </r>
    <r>
      <rPr>
        <sz val="11"/>
        <rFont val="Calibri"/>
        <family val="2"/>
      </rPr>
      <t xml:space="preserve">pridobiti vsa gradiva, dokumentacijo in tehnične osnove za izvedbo del, </t>
    </r>
  </si>
  <si>
    <r>
      <t>-</t>
    </r>
    <r>
      <rPr>
        <sz val="7"/>
        <rFont val="Times New Roman"/>
        <family val="1"/>
      </rPr>
      <t xml:space="preserve">        </t>
    </r>
    <r>
      <rPr>
        <sz val="11"/>
        <rFont val="Calibri"/>
        <family val="2"/>
      </rPr>
      <t>sodelovati na usklajevalnih sestankih,</t>
    </r>
  </si>
  <si>
    <r>
      <t>-</t>
    </r>
    <r>
      <rPr>
        <sz val="7"/>
        <rFont val="Times New Roman"/>
        <family val="1"/>
      </rPr>
      <t xml:space="preserve">        </t>
    </r>
    <r>
      <rPr>
        <sz val="11"/>
        <rFont val="Calibri"/>
        <family val="2"/>
      </rPr>
      <t>izdelati kartografsko gradivo z uporabo računalniške tehnologije (grafični in atributni podatki),</t>
    </r>
  </si>
  <si>
    <r>
      <t>-</t>
    </r>
    <r>
      <rPr>
        <sz val="7"/>
        <rFont val="Times New Roman"/>
        <family val="1"/>
      </rPr>
      <t xml:space="preserve">        </t>
    </r>
    <r>
      <rPr>
        <sz val="11"/>
        <rFont val="Calibri"/>
        <family val="2"/>
      </rPr>
      <t>upoštevati eventualna dodatna navodila naročnika, ki se nanašajo na izdelavo del,</t>
    </r>
  </si>
  <si>
    <r>
      <t>-</t>
    </r>
    <r>
      <rPr>
        <sz val="7"/>
        <rFont val="Times New Roman"/>
        <family val="1"/>
      </rPr>
      <t xml:space="preserve">        </t>
    </r>
    <r>
      <rPr>
        <sz val="11"/>
        <rFont val="Calibri"/>
        <family val="2"/>
      </rPr>
      <t>izdelovalec mora upoštevati veljavne predpise,</t>
    </r>
  </si>
  <si>
    <r>
      <t>-</t>
    </r>
    <r>
      <rPr>
        <sz val="7"/>
        <rFont val="Times New Roman"/>
        <family val="1"/>
      </rPr>
      <t xml:space="preserve">        </t>
    </r>
    <r>
      <rPr>
        <sz val="11"/>
        <rFont val="Calibri"/>
        <family val="2"/>
      </rPr>
      <t>izvajalec je dolžan na zahtevo naročnika oddati vmesne izvode dokumentacije v zahtevani obliki,</t>
    </r>
  </si>
  <si>
    <r>
      <t>-</t>
    </r>
    <r>
      <rPr>
        <sz val="7"/>
        <rFont val="Times New Roman"/>
        <family val="1"/>
      </rPr>
      <t xml:space="preserve">        </t>
    </r>
    <r>
      <rPr>
        <sz val="11"/>
        <rFont val="Calibri"/>
        <family val="2"/>
      </rPr>
      <t>sprotno obveščanje naročnika o vseh dejstvih pomembnih za izvedbo naloge.</t>
    </r>
  </si>
  <si>
    <t>OBSEG ARHEOLOŠKIH RAZISKAV</t>
  </si>
  <si>
    <t>ZAKONSKA IZHODIŠČA</t>
  </si>
  <si>
    <t>3.3.</t>
  </si>
  <si>
    <t>VSEBINA IN ROKI IZVEDBE NALOGE</t>
  </si>
  <si>
    <t>OBVEZNOSTI IZVAJALCA</t>
  </si>
  <si>
    <t>3.4.</t>
  </si>
  <si>
    <t>3.4.1.</t>
  </si>
  <si>
    <t>3.4.2.</t>
  </si>
  <si>
    <t>Splošno</t>
  </si>
  <si>
    <t>Ostale zahteve naročnika</t>
  </si>
  <si>
    <t xml:space="preserve">3.3.1.1. Pridobitev kulturnovarstvenega soglasja </t>
  </si>
  <si>
    <t>3.3.1.</t>
  </si>
  <si>
    <t>3.3.2.</t>
  </si>
  <si>
    <t>3.3.3.</t>
  </si>
  <si>
    <t>3.3.4.</t>
  </si>
  <si>
    <t>3.3.4.1. Poročilo o izvedenih predhodnih arheoloških raziskavah - arheološke raziskave ob gradnji (nadzor) na območju zemeljskih del, ki posegajo v zgornje zemeljske plasti.</t>
  </si>
  <si>
    <t>Rok: 60 dni po zaključeni 3. fazi.</t>
  </si>
  <si>
    <t>Rok: 60 dni po zaključeni 2. fazi.</t>
  </si>
  <si>
    <t>3.3.3.1. Obdelava, analiza in dokumentiranje gradiva (tim. poterenska obdelava gradiva).</t>
  </si>
  <si>
    <t>Rok: v času zemeljskih del (poseganja v zgornje zemeljske plasti).</t>
  </si>
  <si>
    <t>Rok: do prejema kulturnovarstvenega soglasja.</t>
  </si>
  <si>
    <t>3.3.1.2. Pregled obstoječe dokumentacije.</t>
  </si>
  <si>
    <t>Rok: izvajalec zaprosi MK za izdajo kulturnovarstvenega soglasja najpozneje 15 dni od prejema podpisane pogodbe, oz. 5 dni po prejemu soglasij lastnikov za dostop na zemljišča s strani naročnika.</t>
  </si>
  <si>
    <t>3.3.2.1. Predhodne arheološke raziskave - arheološke raziskave ob gradnji (nadzor) na območju zemeljskih del, ki posegajo v zgornje zemeljske plasti.</t>
  </si>
  <si>
    <t>4.</t>
  </si>
  <si>
    <t xml:space="preserve">Monitoring: </t>
  </si>
  <si>
    <t>Monitoring, morebitno odstranjevanje ter preprečevanje razraščanja invazivnih, tujerodnih rastlin vzdolž celotne trase in deviacij, skladno s priloženimi "Navodili ponudnikom k pripravi ponudbenega predračuna".</t>
  </si>
  <si>
    <t>N 1 2 111</t>
  </si>
  <si>
    <t>Valute ponudbe in plačil:</t>
  </si>
  <si>
    <t>Ponudbena cena:</t>
  </si>
  <si>
    <t>Monitoring, morebitno odstranjevanje ter preprečevanje razraščanja invazivnih, tujerodnih rastlin vzdolž celotne trase in deviacij:</t>
  </si>
  <si>
    <t xml:space="preserve"> - pred pričetkom izvajanja gradbenih del je potrebno s strani pooblaščenega biologa /institucije, zagotoviti pregled obstoječega stanja ter pripraviti celovito poročilo za celotno območje izvajanja del ter bližnje okolišne površine, ki bi lahko imele vpliv na območje gradnje,</t>
  </si>
  <si>
    <t xml:space="preserve"> - po zaključku gradbenih del je potrebno izdelati končno poročilo ter v navodila za obratovanje in vzdrževanje, podati bodočim upravljavcem usmeritve za nadalnje spremljanje in nujne ukrepe. </t>
  </si>
  <si>
    <t xml:space="preserve"> - med samim izvajanjem del je celotno območje potrebno redno spremljati in pripravljati mesečne poročila,</t>
  </si>
  <si>
    <t>Odstranjevanje ter preprečevanje razraščanja:</t>
  </si>
  <si>
    <t xml:space="preserve">Zakonodaja: </t>
  </si>
  <si>
    <t>Uredba EU št. 1143/2014 Evropskega parlamenta in Sveta o preprečevanju in obvladovanju vnosa in širjenja invazivnih tujerodnih vrst.</t>
  </si>
  <si>
    <t>V kolikor se pred pričetkom izvajanja gradbenih del ali med samo gradnjo ugotovi prisotnost invazivnih, tujerodnih rastlin, je izvajalec le-te dolžan takoj ustrezno odstraniti in zatreti. Pokošene poganjke/rastline iz okuženih območij je obvezno potrebno odpeljati na ločeno odlagališče. Pri tem je potrebno zagotoviti vsakokratno čiščenje opreme (kosa, traktor,…) in oblačil/obutve, da se prepreči vnos invazivnih rastlin na območja, ki niso onesnažena s tujerodnimi vrstami.</t>
  </si>
  <si>
    <t>Dobava in vgraditev jeklene varnostne ograje, vključno vse elemente, za nivo zadrževanja H1 in za delovno širino W4 - na betonskem temelju, vključno s temeljem in sidri.</t>
  </si>
  <si>
    <t xml:space="preserve">O. </t>
  </si>
  <si>
    <t>NAVODILA PONUDNIKU K PRIPRAVI PONUDBENEGA PREDRAČUNA</t>
  </si>
  <si>
    <t>0.</t>
  </si>
  <si>
    <t>NAVODILA PONUDNIKU K PRIPRAVI                             PONUDBENEGA PREDRAČUNA</t>
  </si>
  <si>
    <t>5.2.1. VODOVOD V - 8</t>
  </si>
  <si>
    <t>N 2 1 035</t>
  </si>
  <si>
    <t>N 1 1 0001</t>
  </si>
  <si>
    <t>N 1 2 2223</t>
  </si>
  <si>
    <t>N 2 2 017</t>
  </si>
  <si>
    <t>N 2 2 018</t>
  </si>
  <si>
    <t>N 5 3 102</t>
  </si>
  <si>
    <t>N 5 3 101</t>
  </si>
  <si>
    <t>Dobava in polaganje zaščitne AB cevi DN500, na betonsko posteljico debeline 10+DN/20 cm, (komplet z gumijastim tesnilom in betonsko posteljico).</t>
  </si>
  <si>
    <t>N 7 6 365</t>
  </si>
  <si>
    <t>N 7 6 505</t>
  </si>
  <si>
    <t>N 7 6 555</t>
  </si>
  <si>
    <t>N 7 6 557</t>
  </si>
  <si>
    <t>N 7 6 558</t>
  </si>
  <si>
    <t>N 7 6 559</t>
  </si>
  <si>
    <t>N 7 6 560</t>
  </si>
  <si>
    <t>N 7 6 561</t>
  </si>
  <si>
    <t>N 7 6 562</t>
  </si>
  <si>
    <t>N 7 6 563</t>
  </si>
  <si>
    <t>N 7 6 564</t>
  </si>
  <si>
    <t>N 7 6 556</t>
  </si>
  <si>
    <t xml:space="preserve">Dobava in montaža signalno opozorilnega traku "POZOR VODA".  </t>
  </si>
  <si>
    <t>N 7 6 814</t>
  </si>
  <si>
    <t>Dobava in montaža distančnikov za montažo cevi v zaščitnih ceveh DN500.</t>
  </si>
  <si>
    <t>N 7 6 817</t>
  </si>
  <si>
    <t>5.2.1. VODOVOD V - 8 SKUPAJ</t>
  </si>
  <si>
    <t>5.2.2. VODOVOD V - 10</t>
  </si>
  <si>
    <t>5.2.3. VODOVOD V - 11</t>
  </si>
  <si>
    <t>5.2.3. VODOVOD V - 11 SKUPAJ</t>
  </si>
  <si>
    <t>5.2.4. VODOVOD V - 12</t>
  </si>
  <si>
    <t>5.2.4. VODOVOD V - 12 SKUPAJ</t>
  </si>
  <si>
    <t xml:space="preserve">Stroški nadzora podjetja Telekom - predvideno
</t>
  </si>
  <si>
    <t>Utrditev jarka s kanaletami na stik iz cementnega betona, dolžine 100 cm in notranje širine dna kanalete 40 cm, na podložni plasti iz cementnega betona C 12/15, debeli 15 cm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</si>
</sst>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0\ &quot;SIT&quot;"/>
    <numFmt numFmtId="176" formatCode="#,##0.0000\ _S_I_T"/>
    <numFmt numFmtId="177" formatCode="0.0000"/>
    <numFmt numFmtId="178" formatCode="#,##0.00\ [$EUR]"/>
    <numFmt numFmtId="179" formatCode="&quot;True&quot;;&quot;True&quot;;&quot;False&quot;"/>
    <numFmt numFmtId="180" formatCode="&quot;On&quot;;&quot;On&quot;;&quot;Off&quot;"/>
    <numFmt numFmtId="181" formatCode="[$€-2]\ #,##0.00_);[Red]\([$€-2]\ #,##0.00\)"/>
    <numFmt numFmtId="182" formatCode="#,##0.00\ &quot;€&quot;"/>
    <numFmt numFmtId="183" formatCode="_-* #,##0.00\ [$€-424]_-;\-* #,##0.00\ [$€-424]_-;_-* &quot;-&quot;??\ [$€-424]_-;_-@_-"/>
    <numFmt numFmtId="184" formatCode="#,##0.000"/>
  </numFmts>
  <fonts count="68">
    <font>
      <sz val="10"/>
      <name val="Arial"/>
      <family val="0"/>
    </font>
    <font>
      <sz val="8"/>
      <name val="Arial"/>
      <family val="2"/>
    </font>
    <font>
      <b/>
      <sz val="14"/>
      <name val="Arial"/>
      <family val="2"/>
    </font>
    <font>
      <sz val="12"/>
      <name val="Arial"/>
      <family val="2"/>
    </font>
    <font>
      <u val="single"/>
      <sz val="10"/>
      <color indexed="12"/>
      <name val="Arial"/>
      <family val="2"/>
    </font>
    <font>
      <u val="single"/>
      <sz val="10"/>
      <color indexed="36"/>
      <name val="Arial"/>
      <family val="2"/>
    </font>
    <font>
      <b/>
      <sz val="10"/>
      <name val="Arial"/>
      <family val="2"/>
    </font>
    <font>
      <sz val="14"/>
      <name val="Arial"/>
      <family val="2"/>
    </font>
    <font>
      <b/>
      <sz val="12"/>
      <name val="Arial"/>
      <family val="2"/>
    </font>
    <font>
      <b/>
      <u val="double"/>
      <sz val="20"/>
      <name val="Arial"/>
      <family val="2"/>
    </font>
    <font>
      <u val="single"/>
      <sz val="10"/>
      <name val="Times New Roman"/>
      <family val="1"/>
    </font>
    <font>
      <sz val="10"/>
      <name val="Times New Roman"/>
      <family val="1"/>
    </font>
    <font>
      <b/>
      <sz val="8"/>
      <name val="Arial"/>
      <family val="2"/>
    </font>
    <font>
      <sz val="11"/>
      <name val="Arial"/>
      <family val="2"/>
    </font>
    <font>
      <sz val="18"/>
      <name val="Arial"/>
      <family val="2"/>
    </font>
    <font>
      <strike/>
      <sz val="10"/>
      <name val="Arial"/>
      <family val="2"/>
    </font>
    <font>
      <i/>
      <sz val="10"/>
      <name val="SL Dutch"/>
      <family val="0"/>
    </font>
    <font>
      <sz val="11"/>
      <name val="Calibri"/>
      <family val="2"/>
    </font>
    <font>
      <sz val="11"/>
      <name val="Symbol"/>
      <family val="1"/>
    </font>
    <font>
      <sz val="7"/>
      <name val="Times New Roman"/>
      <family val="1"/>
    </font>
    <font>
      <u val="single"/>
      <sz val="10"/>
      <name val="Arial"/>
      <family val="2"/>
    </font>
    <font>
      <i/>
      <sz val="11"/>
      <name val="Calibri"/>
      <family val="2"/>
    </font>
    <font>
      <u val="single"/>
      <sz val="11"/>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trike/>
      <sz val="10"/>
      <color indexed="10"/>
      <name val="Arial"/>
      <family val="2"/>
    </font>
    <font>
      <b/>
      <sz val="10"/>
      <color indexed="10"/>
      <name val="Arial"/>
      <family val="2"/>
    </font>
    <font>
      <sz val="10"/>
      <color indexed="17"/>
      <name val="Arial"/>
      <family val="2"/>
    </font>
    <font>
      <sz val="10"/>
      <color indexed="36"/>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strike/>
      <sz val="10"/>
      <color rgb="FFFF0000"/>
      <name val="Arial"/>
      <family val="2"/>
    </font>
    <font>
      <b/>
      <sz val="10"/>
      <color rgb="FFFF0000"/>
      <name val="Arial"/>
      <family val="2"/>
    </font>
    <font>
      <sz val="10"/>
      <color rgb="FF00B050"/>
      <name val="Arial"/>
      <family val="2"/>
    </font>
    <font>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mediu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 fillId="0" borderId="0" applyNumberFormat="0" applyFill="0" applyBorder="0" applyAlignment="0" applyProtection="0"/>
    <xf numFmtId="0" fontId="49" fillId="21"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 fontId="16" fillId="0" borderId="0">
      <alignment/>
      <protection/>
    </xf>
    <xf numFmtId="0" fontId="54" fillId="22"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7" fillId="0" borderId="6" applyNumberFormat="0" applyFill="0" applyAlignment="0" applyProtection="0"/>
    <xf numFmtId="0" fontId="58" fillId="30" borderId="7" applyNumberFormat="0" applyAlignment="0" applyProtection="0"/>
    <xf numFmtId="0" fontId="59" fillId="21" borderId="8" applyNumberFormat="0" applyAlignment="0" applyProtection="0"/>
    <xf numFmtId="0" fontId="60"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1" fillId="32" borderId="8" applyNumberFormat="0" applyAlignment="0" applyProtection="0"/>
    <xf numFmtId="0" fontId="62" fillId="0" borderId="9" applyNumberFormat="0" applyFill="0" applyAlignment="0" applyProtection="0"/>
  </cellStyleXfs>
  <cellXfs count="401">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3" fillId="0" borderId="0" xfId="0" applyFont="1" applyAlignment="1">
      <alignment/>
    </xf>
    <xf numFmtId="49" fontId="0" fillId="0" borderId="0" xfId="0" applyNumberFormat="1" applyAlignment="1">
      <alignment horizontal="left"/>
    </xf>
    <xf numFmtId="49" fontId="0" fillId="0" borderId="0" xfId="0" applyNumberFormat="1" applyAlignment="1" applyProtection="1">
      <alignment horizontal="left"/>
      <protection/>
    </xf>
    <xf numFmtId="49" fontId="2" fillId="0" borderId="0" xfId="0" applyNumberFormat="1" applyFont="1" applyAlignment="1">
      <alignment horizontal="left"/>
    </xf>
    <xf numFmtId="49" fontId="3" fillId="33" borderId="10" xfId="0" applyNumberFormat="1" applyFont="1" applyFill="1" applyBorder="1" applyAlignment="1">
      <alignment horizontal="left"/>
    </xf>
    <xf numFmtId="0" fontId="2" fillId="0" borderId="0" xfId="0" applyFont="1" applyAlignment="1">
      <alignment horizontal="left" wrapText="1"/>
    </xf>
    <xf numFmtId="0" fontId="3" fillId="33" borderId="10" xfId="0" applyFont="1" applyFill="1" applyBorder="1" applyAlignment="1">
      <alignment horizontal="center" wrapText="1"/>
    </xf>
    <xf numFmtId="0" fontId="0" fillId="0" borderId="0" xfId="0" applyAlignment="1">
      <alignment horizontal="left" wrapText="1"/>
    </xf>
    <xf numFmtId="0" fontId="0" fillId="0" borderId="0" xfId="0" applyAlignment="1" applyProtection="1">
      <alignment horizontal="left" wrapText="1"/>
      <protection/>
    </xf>
    <xf numFmtId="178" fontId="2" fillId="0" borderId="0" xfId="0" applyNumberFormat="1" applyFont="1" applyAlignment="1">
      <alignment horizontal="right"/>
    </xf>
    <xf numFmtId="178" fontId="0" fillId="0" borderId="0" xfId="0" applyNumberFormat="1" applyAlignment="1" applyProtection="1">
      <alignment horizontal="right"/>
      <protection locked="0"/>
    </xf>
    <xf numFmtId="178" fontId="0" fillId="0" borderId="0" xfId="0" applyNumberFormat="1" applyAlignment="1">
      <alignment horizontal="right"/>
    </xf>
    <xf numFmtId="49" fontId="2" fillId="0" borderId="0" xfId="0" applyNumberFormat="1" applyFont="1" applyAlignment="1">
      <alignment horizontal="center"/>
    </xf>
    <xf numFmtId="49" fontId="3" fillId="33" borderId="10" xfId="0" applyNumberFormat="1" applyFont="1" applyFill="1" applyBorder="1" applyAlignment="1">
      <alignment horizontal="center"/>
    </xf>
    <xf numFmtId="49" fontId="0" fillId="0" borderId="0" xfId="0" applyNumberFormat="1" applyAlignment="1">
      <alignment horizontal="center"/>
    </xf>
    <xf numFmtId="49" fontId="0" fillId="0" borderId="0" xfId="0" applyNumberFormat="1" applyAlignment="1" applyProtection="1">
      <alignment horizontal="center"/>
      <protection/>
    </xf>
    <xf numFmtId="49" fontId="0" fillId="0" borderId="11" xfId="0" applyNumberFormat="1" applyBorder="1" applyAlignment="1">
      <alignment horizontal="center"/>
    </xf>
    <xf numFmtId="49" fontId="0" fillId="0" borderId="11" xfId="0" applyNumberFormat="1" applyBorder="1" applyAlignment="1" applyProtection="1">
      <alignment horizontal="center"/>
      <protection/>
    </xf>
    <xf numFmtId="4" fontId="2" fillId="0" borderId="0" xfId="0" applyNumberFormat="1" applyFont="1" applyAlignment="1">
      <alignment horizontal="right"/>
    </xf>
    <xf numFmtId="4" fontId="3" fillId="33" borderId="10" xfId="0" applyNumberFormat="1" applyFont="1" applyFill="1" applyBorder="1" applyAlignment="1">
      <alignment horizontal="center"/>
    </xf>
    <xf numFmtId="178" fontId="3" fillId="33" borderId="10" xfId="0" applyNumberFormat="1" applyFont="1" applyFill="1" applyBorder="1" applyAlignment="1">
      <alignment horizontal="center"/>
    </xf>
    <xf numFmtId="4" fontId="0" fillId="0" borderId="0" xfId="0" applyNumberFormat="1" applyAlignment="1">
      <alignment horizontal="right"/>
    </xf>
    <xf numFmtId="4" fontId="0" fillId="0" borderId="11" xfId="0" applyNumberFormat="1" applyBorder="1" applyAlignment="1">
      <alignment horizontal="right"/>
    </xf>
    <xf numFmtId="178" fontId="0" fillId="0" borderId="11" xfId="0" applyNumberFormat="1" applyBorder="1" applyAlignment="1">
      <alignment horizontal="right"/>
    </xf>
    <xf numFmtId="178" fontId="6" fillId="0" borderId="0" xfId="0" applyNumberFormat="1" applyFont="1" applyAlignment="1">
      <alignment horizontal="right"/>
    </xf>
    <xf numFmtId="4" fontId="0" fillId="0" borderId="11" xfId="0" applyNumberFormat="1" applyBorder="1" applyAlignment="1" applyProtection="1">
      <alignment horizontal="right"/>
      <protection/>
    </xf>
    <xf numFmtId="178" fontId="0" fillId="0" borderId="11" xfId="0" applyNumberFormat="1" applyBorder="1" applyAlignment="1" applyProtection="1">
      <alignment horizontal="right"/>
      <protection locked="0"/>
    </xf>
    <xf numFmtId="49" fontId="6" fillId="0" borderId="0" xfId="0" applyNumberFormat="1" applyFont="1" applyAlignment="1" applyProtection="1">
      <alignment horizontal="right"/>
      <protection/>
    </xf>
    <xf numFmtId="178" fontId="6" fillId="0" borderId="0" xfId="0" applyNumberFormat="1" applyFont="1" applyAlignment="1" applyProtection="1">
      <alignment horizontal="right"/>
      <protection locked="0"/>
    </xf>
    <xf numFmtId="49" fontId="6" fillId="0" borderId="0" xfId="0" applyNumberFormat="1" applyFont="1" applyAlignment="1">
      <alignment horizontal="right"/>
    </xf>
    <xf numFmtId="49" fontId="0" fillId="0" borderId="0" xfId="0" applyNumberFormat="1" applyBorder="1" applyAlignment="1">
      <alignment horizontal="center"/>
    </xf>
    <xf numFmtId="4" fontId="0" fillId="0" borderId="0" xfId="0" applyNumberFormat="1" applyBorder="1" applyAlignment="1">
      <alignment horizontal="right"/>
    </xf>
    <xf numFmtId="178" fontId="0" fillId="0" borderId="0" xfId="0" applyNumberFormat="1" applyBorder="1" applyAlignment="1">
      <alignment horizontal="right"/>
    </xf>
    <xf numFmtId="49" fontId="0" fillId="0" borderId="11" xfId="0" applyNumberFormat="1" applyBorder="1" applyAlignment="1">
      <alignment horizontal="left"/>
    </xf>
    <xf numFmtId="0" fontId="0" fillId="0" borderId="11" xfId="0" applyBorder="1" applyAlignment="1">
      <alignment horizontal="left" wrapText="1"/>
    </xf>
    <xf numFmtId="49" fontId="0" fillId="0" borderId="0" xfId="0" applyNumberFormat="1" applyBorder="1" applyAlignment="1" applyProtection="1">
      <alignment horizontal="center"/>
      <protection/>
    </xf>
    <xf numFmtId="49" fontId="0" fillId="0" borderId="0" xfId="0" applyNumberFormat="1" applyBorder="1" applyAlignment="1" applyProtection="1">
      <alignment horizontal="left"/>
      <protection/>
    </xf>
    <xf numFmtId="178" fontId="6" fillId="0" borderId="0" xfId="0" applyNumberFormat="1" applyFont="1" applyBorder="1" applyAlignment="1" applyProtection="1">
      <alignment horizontal="right"/>
      <protection locked="0"/>
    </xf>
    <xf numFmtId="49" fontId="0" fillId="0" borderId="0" xfId="0" applyNumberFormat="1" applyBorder="1" applyAlignment="1">
      <alignment horizontal="left"/>
    </xf>
    <xf numFmtId="178" fontId="6" fillId="0" borderId="0" xfId="0" applyNumberFormat="1" applyFont="1" applyBorder="1" applyAlignment="1">
      <alignment horizontal="right"/>
    </xf>
    <xf numFmtId="49" fontId="0" fillId="0" borderId="11" xfId="0" applyNumberFormat="1" applyBorder="1" applyAlignment="1" applyProtection="1">
      <alignment horizontal="left"/>
      <protection/>
    </xf>
    <xf numFmtId="0" fontId="0" fillId="0" borderId="11" xfId="0" applyBorder="1" applyAlignment="1" applyProtection="1">
      <alignment horizontal="left" wrapText="1"/>
      <protection/>
    </xf>
    <xf numFmtId="49" fontId="0" fillId="0" borderId="0" xfId="0" applyNumberFormat="1" applyFont="1" applyAlignment="1">
      <alignment horizontal="left"/>
    </xf>
    <xf numFmtId="178" fontId="0" fillId="0" borderId="0" xfId="0" applyNumberFormat="1" applyFont="1" applyBorder="1" applyAlignment="1">
      <alignment horizontal="right"/>
    </xf>
    <xf numFmtId="4" fontId="0" fillId="0" borderId="0" xfId="0" applyNumberFormat="1" applyAlignment="1" applyProtection="1">
      <alignment horizontal="right"/>
      <protection/>
    </xf>
    <xf numFmtId="4" fontId="6" fillId="0" borderId="0" xfId="0" applyNumberFormat="1" applyFont="1" applyAlignment="1">
      <alignment horizontal="right"/>
    </xf>
    <xf numFmtId="49" fontId="3" fillId="33" borderId="10" xfId="0" applyNumberFormat="1" applyFont="1" applyFill="1" applyBorder="1" applyAlignment="1">
      <alignment horizontal="left"/>
    </xf>
    <xf numFmtId="49" fontId="3" fillId="33" borderId="10" xfId="0" applyNumberFormat="1" applyFont="1" applyFill="1" applyBorder="1" applyAlignment="1">
      <alignment horizontal="center"/>
    </xf>
    <xf numFmtId="4" fontId="3" fillId="33" borderId="10" xfId="0" applyNumberFormat="1" applyFont="1" applyFill="1" applyBorder="1" applyAlignment="1">
      <alignment horizontal="center"/>
    </xf>
    <xf numFmtId="178" fontId="3" fillId="33" borderId="10" xfId="0" applyNumberFormat="1" applyFont="1" applyFill="1" applyBorder="1" applyAlignment="1">
      <alignment horizontal="center"/>
    </xf>
    <xf numFmtId="0" fontId="3"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wrapText="1"/>
    </xf>
    <xf numFmtId="0" fontId="2" fillId="0" borderId="0" xfId="0" applyFont="1" applyAlignment="1">
      <alignment horizontal="right"/>
    </xf>
    <xf numFmtId="178" fontId="0" fillId="0" borderId="0" xfId="0" applyNumberFormat="1" applyAlignment="1">
      <alignment/>
    </xf>
    <xf numFmtId="178" fontId="0" fillId="0" borderId="11" xfId="0" applyNumberFormat="1" applyBorder="1" applyAlignment="1">
      <alignment/>
    </xf>
    <xf numFmtId="178" fontId="6" fillId="0" borderId="0" xfId="0" applyNumberFormat="1" applyFont="1" applyAlignment="1">
      <alignment/>
    </xf>
    <xf numFmtId="0" fontId="0" fillId="0" borderId="0" xfId="0" applyFont="1" applyAlignment="1">
      <alignment horizontal="right"/>
    </xf>
    <xf numFmtId="0" fontId="7" fillId="0" borderId="0" xfId="0" applyFont="1" applyAlignment="1">
      <alignment/>
    </xf>
    <xf numFmtId="49" fontId="7" fillId="0" borderId="0" xfId="0" applyNumberFormat="1" applyFont="1" applyAlignment="1">
      <alignment horizontal="left"/>
    </xf>
    <xf numFmtId="0" fontId="7" fillId="0" borderId="0" xfId="0" applyFont="1" applyAlignment="1">
      <alignment horizontal="left" wrapText="1"/>
    </xf>
    <xf numFmtId="49" fontId="7" fillId="0" borderId="0" xfId="0" applyNumberFormat="1" applyFont="1" applyAlignment="1">
      <alignment horizontal="center"/>
    </xf>
    <xf numFmtId="4" fontId="7" fillId="0" borderId="0" xfId="0" applyNumberFormat="1" applyFont="1" applyAlignment="1">
      <alignment horizontal="right"/>
    </xf>
    <xf numFmtId="178" fontId="2" fillId="0" borderId="0" xfId="0" applyNumberFormat="1" applyFont="1" applyAlignment="1">
      <alignment/>
    </xf>
    <xf numFmtId="0" fontId="3" fillId="33" borderId="12" xfId="0" applyFont="1" applyFill="1" applyBorder="1" applyAlignment="1">
      <alignment horizontal="center" wrapText="1"/>
    </xf>
    <xf numFmtId="0" fontId="3" fillId="0" borderId="0" xfId="0" applyFont="1" applyFill="1" applyBorder="1" applyAlignment="1">
      <alignment horizontal="center" wrapText="1"/>
    </xf>
    <xf numFmtId="0" fontId="3" fillId="33" borderId="13" xfId="0" applyFont="1" applyFill="1" applyBorder="1" applyAlignment="1">
      <alignment horizontal="center" wrapText="1"/>
    </xf>
    <xf numFmtId="4" fontId="0" fillId="0" borderId="0" xfId="0" applyNumberFormat="1" applyAlignment="1">
      <alignment/>
    </xf>
    <xf numFmtId="4" fontId="2" fillId="0" borderId="0" xfId="0" applyNumberFormat="1" applyFont="1" applyAlignment="1">
      <alignment/>
    </xf>
    <xf numFmtId="4" fontId="6" fillId="0" borderId="0" xfId="0" applyNumberFormat="1" applyFont="1" applyAlignment="1">
      <alignment/>
    </xf>
    <xf numFmtId="0" fontId="0" fillId="0" borderId="11" xfId="0" applyFont="1" applyBorder="1" applyAlignment="1">
      <alignment horizontal="left" wrapText="1"/>
    </xf>
    <xf numFmtId="178" fontId="2" fillId="0" borderId="0" xfId="0" applyNumberFormat="1" applyFont="1" applyBorder="1" applyAlignment="1">
      <alignment horizontal="right"/>
    </xf>
    <xf numFmtId="0" fontId="8" fillId="0" borderId="0" xfId="0" applyFont="1" applyAlignment="1">
      <alignment horizontal="left" vertical="center"/>
    </xf>
    <xf numFmtId="0" fontId="9" fillId="0" borderId="0" xfId="0" applyFont="1" applyAlignment="1">
      <alignment horizontal="left"/>
    </xf>
    <xf numFmtId="0" fontId="0" fillId="0" borderId="0" xfId="0" applyFont="1" applyAlignment="1">
      <alignment/>
    </xf>
    <xf numFmtId="182" fontId="0" fillId="0" borderId="0" xfId="0" applyNumberFormat="1" applyAlignment="1">
      <alignment/>
    </xf>
    <xf numFmtId="16" fontId="0" fillId="0" borderId="0" xfId="0" applyNumberFormat="1" applyFont="1" applyAlignment="1">
      <alignment/>
    </xf>
    <xf numFmtId="0" fontId="0" fillId="0" borderId="11" xfId="0" applyFont="1" applyBorder="1" applyAlignment="1">
      <alignment/>
    </xf>
    <xf numFmtId="0" fontId="0" fillId="0" borderId="11" xfId="0" applyBorder="1" applyAlignment="1">
      <alignment/>
    </xf>
    <xf numFmtId="0" fontId="3" fillId="0" borderId="0" xfId="0" applyFont="1" applyAlignment="1">
      <alignment horizontal="center"/>
    </xf>
    <xf numFmtId="4" fontId="3" fillId="0" borderId="0" xfId="0" applyNumberFormat="1" applyFont="1" applyAlignment="1">
      <alignment/>
    </xf>
    <xf numFmtId="0" fontId="0" fillId="0" borderId="0" xfId="0" applyBorder="1" applyAlignment="1" applyProtection="1">
      <alignment horizontal="left" wrapText="1"/>
      <protection/>
    </xf>
    <xf numFmtId="49" fontId="3" fillId="0" borderId="0" xfId="0" applyNumberFormat="1" applyFont="1" applyFill="1" applyBorder="1" applyAlignment="1">
      <alignment horizontal="left"/>
    </xf>
    <xf numFmtId="0" fontId="3" fillId="0" borderId="0" xfId="0" applyFont="1" applyFill="1" applyBorder="1" applyAlignment="1">
      <alignment horizontal="center" wrapText="1"/>
    </xf>
    <xf numFmtId="49" fontId="3" fillId="0" borderId="0" xfId="0" applyNumberFormat="1" applyFont="1" applyFill="1" applyBorder="1" applyAlignment="1">
      <alignment horizontal="center"/>
    </xf>
    <xf numFmtId="4" fontId="3" fillId="0" borderId="0" xfId="0" applyNumberFormat="1" applyFont="1" applyFill="1" applyBorder="1" applyAlignment="1">
      <alignment horizontal="left"/>
    </xf>
    <xf numFmtId="178" fontId="3" fillId="0" borderId="0" xfId="0" applyNumberFormat="1" applyFont="1" applyFill="1" applyBorder="1" applyAlignment="1">
      <alignment horizontal="left"/>
    </xf>
    <xf numFmtId="0" fontId="3" fillId="33" borderId="13" xfId="0" applyFont="1" applyFill="1" applyBorder="1" applyAlignment="1">
      <alignment horizontal="center" wrapText="1"/>
    </xf>
    <xf numFmtId="178" fontId="0" fillId="0" borderId="0" xfId="0" applyNumberFormat="1" applyBorder="1" applyAlignment="1">
      <alignment/>
    </xf>
    <xf numFmtId="49" fontId="0" fillId="0" borderId="0" xfId="0" applyNumberFormat="1" applyFont="1" applyAlignment="1" applyProtection="1">
      <alignment horizontal="left"/>
      <protection/>
    </xf>
    <xf numFmtId="0" fontId="6" fillId="0" borderId="0" xfId="0" applyFont="1" applyAlignment="1">
      <alignment horizontal="right"/>
    </xf>
    <xf numFmtId="0" fontId="3" fillId="0" borderId="0" xfId="0" applyFont="1" applyFill="1" applyBorder="1" applyAlignment="1">
      <alignment/>
    </xf>
    <xf numFmtId="177" fontId="3" fillId="33" borderId="10" xfId="0" applyNumberFormat="1" applyFont="1" applyFill="1" applyBorder="1" applyAlignment="1">
      <alignment horizontal="center"/>
    </xf>
    <xf numFmtId="49" fontId="3" fillId="33" borderId="10" xfId="0" applyNumberFormat="1" applyFont="1" applyFill="1" applyBorder="1" applyAlignment="1">
      <alignment horizontal="left" vertical="top"/>
    </xf>
    <xf numFmtId="49" fontId="0" fillId="0" borderId="0" xfId="0" applyNumberFormat="1" applyAlignment="1">
      <alignment horizontal="left" vertical="top"/>
    </xf>
    <xf numFmtId="49" fontId="2" fillId="0" borderId="0" xfId="0" applyNumberFormat="1" applyFont="1" applyAlignment="1">
      <alignment horizontal="left" vertical="top"/>
    </xf>
    <xf numFmtId="49" fontId="0" fillId="0" borderId="11" xfId="0" applyNumberFormat="1" applyBorder="1" applyAlignment="1" applyProtection="1">
      <alignment horizontal="left" vertical="top"/>
      <protection/>
    </xf>
    <xf numFmtId="49" fontId="0" fillId="0" borderId="0" xfId="0" applyNumberFormat="1" applyBorder="1" applyAlignment="1" applyProtection="1">
      <alignment horizontal="left" vertical="top"/>
      <protection/>
    </xf>
    <xf numFmtId="49" fontId="0" fillId="0" borderId="0" xfId="0" applyNumberFormat="1" applyAlignment="1" applyProtection="1">
      <alignment horizontal="left" vertical="top"/>
      <protection/>
    </xf>
    <xf numFmtId="49" fontId="3" fillId="0" borderId="0" xfId="0" applyNumberFormat="1" applyFont="1" applyFill="1" applyBorder="1" applyAlignment="1">
      <alignment horizontal="left" vertical="top"/>
    </xf>
    <xf numFmtId="49" fontId="0" fillId="0" borderId="11" xfId="0" applyNumberFormat="1" applyBorder="1" applyAlignment="1">
      <alignment horizontal="left" vertical="top"/>
    </xf>
    <xf numFmtId="0" fontId="3" fillId="0" borderId="0" xfId="0" applyFont="1" applyAlignment="1">
      <alignment vertical="top"/>
    </xf>
    <xf numFmtId="49" fontId="3" fillId="33" borderId="10" xfId="0" applyNumberFormat="1" applyFont="1" applyFill="1" applyBorder="1" applyAlignment="1">
      <alignment horizontal="left" vertical="top"/>
    </xf>
    <xf numFmtId="0" fontId="3" fillId="33" borderId="10" xfId="0" applyFont="1" applyFill="1" applyBorder="1" applyAlignment="1">
      <alignment horizontal="center"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11" xfId="0" applyBorder="1" applyAlignment="1" applyProtection="1">
      <alignment horizontal="left" vertical="top" wrapText="1"/>
      <protection/>
    </xf>
    <xf numFmtId="49" fontId="7" fillId="0" borderId="0" xfId="0" applyNumberFormat="1" applyFont="1" applyAlignment="1">
      <alignment horizontal="left" vertical="top"/>
    </xf>
    <xf numFmtId="0" fontId="0" fillId="0" borderId="0" xfId="0" applyFont="1" applyAlignment="1">
      <alignment horizontal="left" vertical="top" wrapText="1"/>
    </xf>
    <xf numFmtId="0" fontId="0" fillId="0" borderId="11" xfId="0" applyFont="1" applyBorder="1" applyAlignment="1" applyProtection="1">
      <alignment horizontal="left" vertical="top" wrapText="1"/>
      <protection/>
    </xf>
    <xf numFmtId="0" fontId="3" fillId="33" borderId="10" xfId="0" applyFont="1" applyFill="1" applyBorder="1" applyAlignment="1">
      <alignment horizontal="center" vertical="top" wrapText="1"/>
    </xf>
    <xf numFmtId="178" fontId="0" fillId="0" borderId="0" xfId="0" applyNumberFormat="1" applyFont="1" applyAlignment="1">
      <alignment/>
    </xf>
    <xf numFmtId="49" fontId="0" fillId="0" borderId="0" xfId="0" applyNumberFormat="1" applyBorder="1" applyAlignment="1">
      <alignment horizontal="left" vertical="top"/>
    </xf>
    <xf numFmtId="49" fontId="0" fillId="0" borderId="0" xfId="0" applyNumberFormat="1" applyFont="1" applyAlignment="1">
      <alignment horizontal="center"/>
    </xf>
    <xf numFmtId="49" fontId="2" fillId="0" borderId="0" xfId="0" applyNumberFormat="1" applyFont="1" applyAlignment="1">
      <alignment horizontal="right"/>
    </xf>
    <xf numFmtId="4" fontId="10" fillId="0" borderId="0" xfId="0" applyNumberFormat="1" applyFont="1" applyAlignment="1">
      <alignment/>
    </xf>
    <xf numFmtId="49" fontId="0" fillId="0" borderId="0" xfId="0" applyNumberFormat="1" applyFill="1" applyAlignment="1">
      <alignment horizontal="left" vertical="top"/>
    </xf>
    <xf numFmtId="49" fontId="0" fillId="0" borderId="0" xfId="0" applyNumberFormat="1" applyFill="1" applyAlignment="1">
      <alignment horizontal="center"/>
    </xf>
    <xf numFmtId="49" fontId="0" fillId="0" borderId="0" xfId="0" applyNumberFormat="1" applyFill="1" applyAlignment="1">
      <alignment horizontal="left"/>
    </xf>
    <xf numFmtId="178" fontId="0" fillId="0" borderId="0" xfId="0" applyNumberFormat="1" applyFill="1" applyAlignment="1">
      <alignment horizontal="right"/>
    </xf>
    <xf numFmtId="178" fontId="6" fillId="0" borderId="0" xfId="0" applyNumberFormat="1" applyFont="1" applyBorder="1" applyAlignment="1">
      <alignment/>
    </xf>
    <xf numFmtId="4" fontId="11" fillId="0" borderId="0" xfId="0" applyNumberFormat="1"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4" fontId="0" fillId="0" borderId="0" xfId="0" applyNumberFormat="1" applyFont="1" applyFill="1" applyAlignment="1">
      <alignment horizontal="right"/>
    </xf>
    <xf numFmtId="0" fontId="0" fillId="0" borderId="0" xfId="0" applyFont="1" applyFill="1" applyAlignment="1">
      <alignment horizontal="right"/>
    </xf>
    <xf numFmtId="49" fontId="2" fillId="0" borderId="0" xfId="0" applyNumberFormat="1" applyFont="1" applyAlignment="1">
      <alignment horizontal="right" vertical="top"/>
    </xf>
    <xf numFmtId="0" fontId="0" fillId="0" borderId="0" xfId="0" applyFont="1" applyFill="1" applyBorder="1" applyAlignment="1">
      <alignment horizontal="left"/>
    </xf>
    <xf numFmtId="0" fontId="0" fillId="0" borderId="0" xfId="0" applyFont="1" applyFill="1" applyAlignment="1">
      <alignment horizontal="center"/>
    </xf>
    <xf numFmtId="49" fontId="0" fillId="0" borderId="0" xfId="0" applyNumberFormat="1" applyFont="1" applyBorder="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center" wrapText="1"/>
    </xf>
    <xf numFmtId="0" fontId="0" fillId="0" borderId="0" xfId="0" applyFont="1" applyFill="1" applyAlignment="1">
      <alignment vertical="top" wrapText="1"/>
    </xf>
    <xf numFmtId="4" fontId="0" fillId="0" borderId="0" xfId="0" applyNumberFormat="1" applyFont="1" applyFill="1" applyAlignment="1">
      <alignment horizontal="right" wrapText="1"/>
    </xf>
    <xf numFmtId="0" fontId="0" fillId="0" borderId="11" xfId="0" applyFont="1" applyFill="1" applyBorder="1" applyAlignment="1">
      <alignment/>
    </xf>
    <xf numFmtId="0" fontId="0" fillId="0" borderId="11" xfId="0" applyFont="1" applyFill="1" applyBorder="1" applyAlignment="1">
      <alignment horizontal="center"/>
    </xf>
    <xf numFmtId="49" fontId="0" fillId="0" borderId="11" xfId="0" applyNumberFormat="1" applyFont="1" applyBorder="1" applyAlignment="1">
      <alignment horizontal="left" vertical="top"/>
    </xf>
    <xf numFmtId="0" fontId="0" fillId="0" borderId="11" xfId="0" applyFont="1" applyFill="1" applyBorder="1" applyAlignment="1">
      <alignment horizontal="left" vertical="top" wrapText="1"/>
    </xf>
    <xf numFmtId="4" fontId="0" fillId="0" borderId="11" xfId="0" applyNumberFormat="1" applyFont="1" applyFill="1" applyBorder="1" applyAlignment="1">
      <alignment horizontal="right"/>
    </xf>
    <xf numFmtId="0" fontId="0" fillId="0" borderId="0" xfId="0" applyFont="1" applyFill="1" applyAlignment="1">
      <alignment horizontal="right" vertical="top" wrapText="1"/>
    </xf>
    <xf numFmtId="0" fontId="8" fillId="0" borderId="0" xfId="0" applyFont="1" applyFill="1" applyAlignment="1">
      <alignment horizontal="justify" wrapText="1"/>
    </xf>
    <xf numFmtId="0" fontId="8" fillId="0" borderId="0" xfId="0" applyFont="1" applyFill="1" applyAlignment="1">
      <alignment horizontal="center"/>
    </xf>
    <xf numFmtId="0" fontId="8" fillId="0" borderId="0" xfId="0" applyFont="1" applyFill="1" applyAlignment="1">
      <alignment horizontal="center" vertical="top" wrapText="1"/>
    </xf>
    <xf numFmtId="0" fontId="0" fillId="0" borderId="0" xfId="0" applyFont="1" applyFill="1" applyAlignment="1">
      <alignment horizontal="center" vertical="top"/>
    </xf>
    <xf numFmtId="0" fontId="0" fillId="0" borderId="0" xfId="0" applyFont="1" applyFill="1" applyAlignment="1">
      <alignment horizontal="justify" wrapText="1"/>
    </xf>
    <xf numFmtId="0" fontId="0" fillId="0" borderId="0" xfId="0" applyFont="1" applyFill="1" applyAlignment="1">
      <alignment horizontal="justify"/>
    </xf>
    <xf numFmtId="0" fontId="0" fillId="0" borderId="0" xfId="0" applyFont="1" applyFill="1" applyAlignment="1">
      <alignment horizontal="right" vertical="top"/>
    </xf>
    <xf numFmtId="0" fontId="0" fillId="0" borderId="0" xfId="0" applyFont="1" applyFill="1" applyAlignment="1" quotePrefix="1">
      <alignment horizontal="left" vertical="top" wrapText="1"/>
    </xf>
    <xf numFmtId="0" fontId="0" fillId="0" borderId="0" xfId="0" applyNumberFormat="1" applyFont="1" applyFill="1" applyAlignment="1">
      <alignment horizontal="left" vertical="top" wrapText="1"/>
    </xf>
    <xf numFmtId="0" fontId="0" fillId="0" borderId="1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right"/>
    </xf>
    <xf numFmtId="4" fontId="0" fillId="0" borderId="0" xfId="0" applyNumberFormat="1" applyFont="1" applyFill="1" applyAlignment="1">
      <alignment horizontal="center"/>
    </xf>
    <xf numFmtId="178" fontId="6" fillId="0" borderId="0" xfId="0" applyNumberFormat="1" applyFont="1" applyFill="1" applyAlignment="1">
      <alignment/>
    </xf>
    <xf numFmtId="0" fontId="0" fillId="0" borderId="0" xfId="0" applyFont="1" applyFill="1" applyAlignment="1">
      <alignment horizontal="left"/>
    </xf>
    <xf numFmtId="178" fontId="0" fillId="0" borderId="11" xfId="0" applyNumberFormat="1" applyFont="1" applyBorder="1" applyAlignment="1" applyProtection="1">
      <alignment horizontal="right"/>
      <protection locked="0"/>
    </xf>
    <xf numFmtId="178" fontId="0" fillId="0" borderId="11" xfId="0" applyNumberFormat="1" applyFont="1" applyBorder="1" applyAlignment="1">
      <alignment/>
    </xf>
    <xf numFmtId="0" fontId="6" fillId="0" borderId="0" xfId="0" applyFont="1" applyFill="1" applyAlignment="1">
      <alignment horizontal="right"/>
    </xf>
    <xf numFmtId="4" fontId="6" fillId="0" borderId="0" xfId="0" applyNumberFormat="1" applyFont="1" applyFill="1" applyAlignment="1">
      <alignment horizontal="right"/>
    </xf>
    <xf numFmtId="178" fontId="6" fillId="0" borderId="0" xfId="0" applyNumberFormat="1" applyFont="1" applyFill="1" applyAlignment="1">
      <alignment horizontal="right"/>
    </xf>
    <xf numFmtId="4" fontId="8" fillId="0" borderId="0" xfId="0" applyNumberFormat="1" applyFont="1" applyFill="1" applyAlignment="1">
      <alignment horizontal="right"/>
    </xf>
    <xf numFmtId="0" fontId="8" fillId="0" borderId="0" xfId="0" applyFont="1" applyFill="1" applyAlignment="1">
      <alignment horizontal="left" wrapText="1"/>
    </xf>
    <xf numFmtId="4" fontId="8" fillId="0" borderId="0" xfId="0" applyNumberFormat="1" applyFont="1" applyFill="1" applyAlignment="1">
      <alignment horizontal="center" vertical="top" wrapText="1"/>
    </xf>
    <xf numFmtId="0" fontId="12" fillId="0" borderId="0" xfId="0" applyFont="1" applyFill="1" applyAlignment="1">
      <alignment horizontal="center" vertical="top" wrapText="1"/>
    </xf>
    <xf numFmtId="178" fontId="2" fillId="0" borderId="0" xfId="0" applyNumberFormat="1" applyFont="1" applyFill="1" applyAlignment="1">
      <alignment/>
    </xf>
    <xf numFmtId="4"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0" fontId="0" fillId="0" borderId="0" xfId="0" applyFill="1" applyAlignment="1">
      <alignment/>
    </xf>
    <xf numFmtId="49" fontId="2" fillId="0" borderId="0" xfId="0" applyNumberFormat="1" applyFont="1" applyFill="1" applyBorder="1" applyAlignment="1">
      <alignment horizontal="left"/>
    </xf>
    <xf numFmtId="0" fontId="0" fillId="0" borderId="0" xfId="0" applyAlignment="1">
      <alignment vertical="top" wrapText="1"/>
    </xf>
    <xf numFmtId="2" fontId="0" fillId="0" borderId="0" xfId="0" applyNumberFormat="1" applyAlignment="1">
      <alignment horizontal="right"/>
    </xf>
    <xf numFmtId="183" fontId="0" fillId="0" borderId="0" xfId="0" applyNumberFormat="1" applyAlignment="1">
      <alignment horizontal="right" vertical="top"/>
    </xf>
    <xf numFmtId="0" fontId="0" fillId="0" borderId="0" xfId="0" applyAlignment="1">
      <alignment horizontal="right" vertical="top"/>
    </xf>
    <xf numFmtId="0" fontId="6" fillId="0" borderId="0" xfId="0" applyFont="1" applyAlignment="1">
      <alignment/>
    </xf>
    <xf numFmtId="0" fontId="6" fillId="0" borderId="0" xfId="0" applyFont="1" applyAlignment="1">
      <alignment vertical="top" wrapText="1"/>
    </xf>
    <xf numFmtId="49" fontId="6" fillId="0" borderId="0" xfId="0" applyNumberFormat="1" applyFont="1" applyAlignment="1">
      <alignment horizontal="center"/>
    </xf>
    <xf numFmtId="2" fontId="6" fillId="0" borderId="0" xfId="0" applyNumberFormat="1" applyFont="1" applyAlignment="1">
      <alignment horizontal="right"/>
    </xf>
    <xf numFmtId="183" fontId="6" fillId="0" borderId="0" xfId="0" applyNumberFormat="1" applyFont="1" applyAlignment="1">
      <alignment horizontal="right" vertical="top"/>
    </xf>
    <xf numFmtId="0" fontId="0" fillId="0" borderId="0" xfId="0" applyAlignment="1" applyProtection="1">
      <alignment vertical="top" wrapText="1"/>
      <protection/>
    </xf>
    <xf numFmtId="2" fontId="0" fillId="0" borderId="0" xfId="0" applyNumberFormat="1" applyAlignment="1" applyProtection="1">
      <alignment horizontal="right"/>
      <protection/>
    </xf>
    <xf numFmtId="0" fontId="0" fillId="0" borderId="11" xfId="0" applyBorder="1" applyAlignment="1">
      <alignment vertical="top" wrapText="1"/>
    </xf>
    <xf numFmtId="2" fontId="0" fillId="0" borderId="11" xfId="0" applyNumberFormat="1" applyBorder="1" applyAlignment="1">
      <alignment horizontal="right"/>
    </xf>
    <xf numFmtId="0" fontId="0" fillId="0" borderId="0" xfId="0" applyFont="1" applyAlignment="1">
      <alignment vertical="top" wrapText="1"/>
    </xf>
    <xf numFmtId="0" fontId="13" fillId="0" borderId="0" xfId="0" applyFont="1" applyAlignment="1">
      <alignment/>
    </xf>
    <xf numFmtId="0" fontId="13" fillId="0" borderId="0" xfId="0" applyFont="1" applyAlignment="1">
      <alignment vertical="top" wrapText="1"/>
    </xf>
    <xf numFmtId="49" fontId="13" fillId="0" borderId="0" xfId="0" applyNumberFormat="1" applyFont="1" applyAlignment="1">
      <alignment horizontal="center"/>
    </xf>
    <xf numFmtId="2" fontId="13" fillId="0" borderId="0" xfId="0" applyNumberFormat="1" applyFont="1" applyAlignment="1">
      <alignment horizontal="right"/>
    </xf>
    <xf numFmtId="2" fontId="0" fillId="0" borderId="0" xfId="0" applyNumberFormat="1" applyFill="1" applyAlignment="1">
      <alignment horizontal="right"/>
    </xf>
    <xf numFmtId="49" fontId="0" fillId="0" borderId="0" xfId="0" applyNumberFormat="1" applyFont="1" applyAlignment="1">
      <alignment horizontal="left" vertical="top"/>
    </xf>
    <xf numFmtId="0" fontId="0" fillId="0" borderId="0" xfId="0" applyAlignment="1">
      <alignment wrapText="1"/>
    </xf>
    <xf numFmtId="49" fontId="2" fillId="0" borderId="0" xfId="0" applyNumberFormat="1" applyFont="1" applyFill="1" applyBorder="1" applyAlignment="1">
      <alignment horizontal="right"/>
    </xf>
    <xf numFmtId="178" fontId="2" fillId="0" borderId="0" xfId="0" applyNumberFormat="1" applyFont="1" applyAlignment="1" applyProtection="1">
      <alignment horizontal="right"/>
      <protection locked="0"/>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49" fontId="63" fillId="0" borderId="0" xfId="0" applyNumberFormat="1" applyFont="1" applyAlignment="1">
      <alignment horizontal="center"/>
    </xf>
    <xf numFmtId="49" fontId="64" fillId="0" borderId="0" xfId="0" applyNumberFormat="1" applyFont="1" applyAlignment="1">
      <alignment horizontal="left"/>
    </xf>
    <xf numFmtId="49" fontId="64" fillId="0" borderId="0" xfId="0" applyNumberFormat="1" applyFont="1" applyAlignment="1">
      <alignment horizontal="left" vertical="top"/>
    </xf>
    <xf numFmtId="178" fontId="64" fillId="0" borderId="0" xfId="0" applyNumberFormat="1" applyFont="1" applyAlignment="1">
      <alignment horizontal="right"/>
    </xf>
    <xf numFmtId="0" fontId="64" fillId="0" borderId="0" xfId="0" applyFont="1" applyAlignment="1">
      <alignment horizontal="left" wrapText="1"/>
    </xf>
    <xf numFmtId="0" fontId="64" fillId="0" borderId="0" xfId="0" applyFont="1" applyAlignment="1">
      <alignment/>
    </xf>
    <xf numFmtId="178" fontId="64" fillId="0" borderId="11" xfId="0" applyNumberFormat="1" applyFont="1" applyBorder="1" applyAlignment="1">
      <alignment horizontal="right"/>
    </xf>
    <xf numFmtId="49" fontId="64" fillId="0" borderId="11" xfId="0" applyNumberFormat="1" applyFont="1" applyBorder="1" applyAlignment="1">
      <alignment horizontal="left"/>
    </xf>
    <xf numFmtId="49" fontId="64" fillId="0" borderId="11" xfId="0" applyNumberFormat="1" applyFont="1" applyBorder="1" applyAlignment="1">
      <alignment horizontal="left" vertical="top"/>
    </xf>
    <xf numFmtId="49" fontId="64" fillId="0" borderId="11" xfId="0" applyNumberFormat="1" applyFont="1" applyBorder="1" applyAlignment="1">
      <alignment horizontal="center"/>
    </xf>
    <xf numFmtId="4" fontId="64" fillId="0" borderId="11" xfId="0" applyNumberFormat="1" applyFont="1" applyBorder="1" applyAlignment="1">
      <alignment horizontal="right"/>
    </xf>
    <xf numFmtId="4" fontId="64" fillId="0" borderId="0" xfId="0" applyNumberFormat="1" applyFont="1" applyAlignment="1">
      <alignment horizontal="right"/>
    </xf>
    <xf numFmtId="49" fontId="64" fillId="0" borderId="0" xfId="0" applyNumberFormat="1" applyFont="1" applyAlignment="1">
      <alignment horizontal="center"/>
    </xf>
    <xf numFmtId="178" fontId="64" fillId="0" borderId="11" xfId="0" applyNumberFormat="1" applyFont="1" applyBorder="1" applyAlignment="1">
      <alignment/>
    </xf>
    <xf numFmtId="178" fontId="64" fillId="0" borderId="0" xfId="0" applyNumberFormat="1" applyFont="1" applyAlignment="1">
      <alignment/>
    </xf>
    <xf numFmtId="0" fontId="64" fillId="0" borderId="11" xfId="0" applyFont="1" applyBorder="1" applyAlignment="1">
      <alignment horizontal="left" wrapText="1"/>
    </xf>
    <xf numFmtId="0" fontId="0" fillId="0" borderId="0" xfId="0" applyFont="1" applyBorder="1" applyAlignment="1" applyProtection="1">
      <alignment horizontal="left" vertical="top" wrapText="1"/>
      <protection/>
    </xf>
    <xf numFmtId="49" fontId="0" fillId="0" borderId="0" xfId="0" applyNumberFormat="1" applyFont="1" applyBorder="1" applyAlignment="1" applyProtection="1">
      <alignment horizontal="left" vertical="top"/>
      <protection/>
    </xf>
    <xf numFmtId="49" fontId="0" fillId="0" borderId="11" xfId="0" applyNumberFormat="1" applyFont="1" applyBorder="1" applyAlignment="1" applyProtection="1">
      <alignment horizontal="left" vertical="top"/>
      <protection/>
    </xf>
    <xf numFmtId="4" fontId="0" fillId="0" borderId="11" xfId="0" applyNumberFormat="1" applyFont="1" applyBorder="1" applyAlignment="1">
      <alignment horizontal="right"/>
    </xf>
    <xf numFmtId="4" fontId="0" fillId="0" borderId="0" xfId="0" applyNumberFormat="1" applyFont="1" applyAlignment="1">
      <alignment horizontal="right"/>
    </xf>
    <xf numFmtId="49" fontId="6" fillId="0" borderId="0" xfId="0" applyNumberFormat="1" applyFont="1" applyFill="1" applyAlignment="1">
      <alignment horizontal="right"/>
    </xf>
    <xf numFmtId="178" fontId="6" fillId="0" borderId="0" xfId="0" applyNumberFormat="1" applyFont="1" applyFill="1" applyBorder="1" applyAlignment="1">
      <alignment horizontal="right"/>
    </xf>
    <xf numFmtId="0" fontId="0" fillId="0" borderId="0" xfId="0" applyFill="1" applyAlignment="1">
      <alignment horizontal="left" wrapText="1"/>
    </xf>
    <xf numFmtId="178" fontId="0" fillId="0" borderId="0" xfId="0" applyNumberFormat="1" applyFont="1" applyFill="1" applyBorder="1" applyAlignment="1">
      <alignment horizontal="right"/>
    </xf>
    <xf numFmtId="178" fontId="0" fillId="0" borderId="0" xfId="0" applyNumberFormat="1" applyFont="1" applyFill="1" applyBorder="1" applyAlignment="1">
      <alignment/>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xf>
    <xf numFmtId="49" fontId="0" fillId="0" borderId="11" xfId="0" applyNumberFormat="1" applyFont="1" applyFill="1" applyBorder="1" applyAlignment="1" applyProtection="1">
      <alignment horizontal="left" vertical="top"/>
      <protection/>
    </xf>
    <xf numFmtId="178" fontId="0" fillId="0" borderId="11" xfId="0" applyNumberFormat="1" applyFont="1" applyFill="1" applyBorder="1" applyAlignment="1" applyProtection="1">
      <alignment horizontal="right"/>
      <protection locked="0"/>
    </xf>
    <xf numFmtId="178" fontId="0" fillId="0" borderId="11" xfId="0" applyNumberFormat="1" applyFont="1" applyFill="1" applyBorder="1" applyAlignment="1">
      <alignment/>
    </xf>
    <xf numFmtId="49" fontId="0" fillId="0" borderId="11" xfId="0" applyNumberFormat="1" applyFont="1" applyFill="1" applyBorder="1" applyAlignment="1" applyProtection="1">
      <alignment horizontal="center"/>
      <protection/>
    </xf>
    <xf numFmtId="49" fontId="0" fillId="0" borderId="11" xfId="0" applyNumberFormat="1" applyFill="1" applyBorder="1" applyAlignment="1">
      <alignment horizontal="left" vertical="top"/>
    </xf>
    <xf numFmtId="49" fontId="0" fillId="0" borderId="0" xfId="0" applyNumberFormat="1" applyFont="1" applyFill="1" applyAlignment="1">
      <alignment horizontal="left" vertical="top"/>
    </xf>
    <xf numFmtId="49" fontId="0" fillId="0" borderId="11" xfId="0" applyNumberFormat="1" applyFill="1" applyBorder="1" applyAlignment="1">
      <alignment horizontal="left"/>
    </xf>
    <xf numFmtId="49" fontId="0" fillId="0" borderId="11" xfId="0" applyNumberFormat="1" applyFont="1" applyFill="1" applyBorder="1" applyAlignment="1">
      <alignment horizontal="left" vertical="top"/>
    </xf>
    <xf numFmtId="178" fontId="0" fillId="0" borderId="11" xfId="0" applyNumberFormat="1" applyFill="1" applyBorder="1" applyAlignment="1">
      <alignment horizontal="right"/>
    </xf>
    <xf numFmtId="49" fontId="0" fillId="0" borderId="0" xfId="0" applyNumberFormat="1" applyFont="1" applyFill="1" applyAlignment="1">
      <alignment horizontal="left"/>
    </xf>
    <xf numFmtId="49" fontId="0" fillId="0" borderId="0" xfId="0" applyNumberFormat="1" applyFont="1" applyFill="1" applyAlignment="1">
      <alignment horizontal="center"/>
    </xf>
    <xf numFmtId="178" fontId="0" fillId="0" borderId="0" xfId="0" applyNumberFormat="1" applyFont="1" applyFill="1" applyAlignment="1">
      <alignment horizontal="right"/>
    </xf>
    <xf numFmtId="178" fontId="0" fillId="0" borderId="0" xfId="0" applyNumberFormat="1" applyFont="1" applyFill="1" applyAlignment="1">
      <alignment/>
    </xf>
    <xf numFmtId="0" fontId="0" fillId="0" borderId="0" xfId="0" applyFont="1" applyFill="1" applyAlignment="1">
      <alignment horizontal="left" wrapText="1"/>
    </xf>
    <xf numFmtId="0" fontId="3" fillId="0" borderId="0" xfId="0" applyFont="1" applyFill="1" applyAlignment="1">
      <alignment/>
    </xf>
    <xf numFmtId="49" fontId="2" fillId="0" borderId="0" xfId="0" applyNumberFormat="1" applyFont="1" applyFill="1" applyAlignment="1">
      <alignment horizontal="left"/>
    </xf>
    <xf numFmtId="49" fontId="2" fillId="0" borderId="0" xfId="0" applyNumberFormat="1" applyFont="1" applyFill="1" applyAlignment="1">
      <alignment horizontal="left" vertical="top"/>
    </xf>
    <xf numFmtId="0" fontId="2" fillId="0" borderId="0" xfId="0" applyFont="1" applyFill="1" applyAlignment="1">
      <alignment horizontal="left" vertical="top" wrapText="1"/>
    </xf>
    <xf numFmtId="49" fontId="2" fillId="0" borderId="0" xfId="0" applyNumberFormat="1" applyFont="1" applyFill="1" applyAlignment="1">
      <alignment horizontal="center"/>
    </xf>
    <xf numFmtId="4" fontId="2" fillId="0" borderId="0" xfId="0" applyNumberFormat="1" applyFont="1" applyFill="1" applyAlignment="1">
      <alignment horizontal="right"/>
    </xf>
    <xf numFmtId="178" fontId="2" fillId="0" borderId="0" xfId="0" applyNumberFormat="1" applyFont="1" applyFill="1" applyAlignment="1">
      <alignment horizontal="right"/>
    </xf>
    <xf numFmtId="0" fontId="2" fillId="0" borderId="0" xfId="0" applyFont="1" applyFill="1" applyAlignment="1">
      <alignment/>
    </xf>
    <xf numFmtId="0" fontId="2" fillId="0" borderId="0" xfId="0" applyFont="1" applyFill="1" applyAlignment="1">
      <alignment horizontal="left" wrapText="1"/>
    </xf>
    <xf numFmtId="49" fontId="0" fillId="0" borderId="0" xfId="0" applyNumberFormat="1" applyFont="1" applyFill="1" applyBorder="1" applyAlignment="1">
      <alignment horizontal="left"/>
    </xf>
    <xf numFmtId="178" fontId="0" fillId="0" borderId="0" xfId="0" applyNumberFormat="1" applyFont="1" applyAlignment="1">
      <alignment horizontal="right"/>
    </xf>
    <xf numFmtId="49" fontId="0" fillId="0" borderId="0" xfId="0" applyNumberFormat="1" applyFont="1" applyAlignment="1" applyProtection="1">
      <alignment horizontal="left" vertical="top"/>
      <protection/>
    </xf>
    <xf numFmtId="49" fontId="0" fillId="0" borderId="0" xfId="0" applyNumberFormat="1" applyFont="1" applyAlignment="1" applyProtection="1">
      <alignment horizontal="center"/>
      <protection/>
    </xf>
    <xf numFmtId="178" fontId="0" fillId="0" borderId="0" xfId="0" applyNumberFormat="1" applyFont="1" applyAlignment="1" applyProtection="1">
      <alignment horizontal="right"/>
      <protection locked="0"/>
    </xf>
    <xf numFmtId="49" fontId="0" fillId="0" borderId="0" xfId="0" applyNumberFormat="1" applyFont="1" applyBorder="1" applyAlignment="1">
      <alignment horizontal="left"/>
    </xf>
    <xf numFmtId="0" fontId="0" fillId="0" borderId="0" xfId="0" applyFont="1" applyBorder="1" applyAlignment="1" applyProtection="1">
      <alignment horizontal="left" wrapText="1"/>
      <protection/>
    </xf>
    <xf numFmtId="49"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left"/>
      <protection/>
    </xf>
    <xf numFmtId="4" fontId="0" fillId="0" borderId="0" xfId="0" applyNumberFormat="1" applyFont="1" applyBorder="1" applyAlignment="1">
      <alignment horizontal="right"/>
    </xf>
    <xf numFmtId="178" fontId="0" fillId="0" borderId="0" xfId="0" applyNumberFormat="1" applyFont="1" applyBorder="1" applyAlignment="1" applyProtection="1">
      <alignment horizontal="right"/>
      <protection locked="0"/>
    </xf>
    <xf numFmtId="49" fontId="0" fillId="0" borderId="11" xfId="0" applyNumberFormat="1" applyFont="1" applyBorder="1" applyAlignment="1">
      <alignment horizontal="left"/>
    </xf>
    <xf numFmtId="0" fontId="0" fillId="0" borderId="11" xfId="0" applyFont="1" applyBorder="1" applyAlignment="1" applyProtection="1">
      <alignment horizontal="left" wrapText="1"/>
      <protection/>
    </xf>
    <xf numFmtId="49" fontId="0" fillId="0" borderId="11" xfId="0" applyNumberFormat="1" applyFont="1" applyBorder="1" applyAlignment="1" applyProtection="1">
      <alignment horizontal="center"/>
      <protection/>
    </xf>
    <xf numFmtId="49" fontId="0" fillId="0" borderId="11" xfId="0" applyNumberFormat="1" applyFont="1" applyBorder="1" applyAlignment="1" applyProtection="1">
      <alignment horizontal="left"/>
      <protection/>
    </xf>
    <xf numFmtId="178" fontId="0" fillId="0" borderId="11" xfId="0" applyNumberFormat="1" applyFont="1" applyBorder="1" applyAlignment="1">
      <alignment horizontal="right"/>
    </xf>
    <xf numFmtId="0" fontId="63" fillId="0" borderId="0" xfId="0" applyFont="1" applyAlignment="1">
      <alignment/>
    </xf>
    <xf numFmtId="49" fontId="63" fillId="0" borderId="0" xfId="0" applyNumberFormat="1" applyFont="1" applyAlignment="1">
      <alignment horizontal="left"/>
    </xf>
    <xf numFmtId="49" fontId="63" fillId="0" borderId="0" xfId="0" applyNumberFormat="1" applyFont="1" applyAlignment="1">
      <alignment horizontal="left" vertical="top"/>
    </xf>
    <xf numFmtId="0" fontId="63" fillId="0" borderId="0" xfId="0" applyFont="1" applyAlignment="1">
      <alignment horizontal="left" wrapText="1"/>
    </xf>
    <xf numFmtId="49" fontId="65" fillId="0" borderId="0" xfId="0" applyNumberFormat="1" applyFont="1" applyAlignment="1">
      <alignment horizontal="right"/>
    </xf>
    <xf numFmtId="178" fontId="65" fillId="0" borderId="0" xfId="0" applyNumberFormat="1" applyFont="1" applyAlignment="1">
      <alignment/>
    </xf>
    <xf numFmtId="4" fontId="0" fillId="0" borderId="0" xfId="0" applyNumberFormat="1" applyFont="1" applyAlignment="1" applyProtection="1">
      <alignment horizontal="right"/>
      <protection/>
    </xf>
    <xf numFmtId="0" fontId="0" fillId="0" borderId="0" xfId="0" applyFont="1" applyBorder="1" applyAlignment="1">
      <alignment horizontal="left" wrapText="1"/>
    </xf>
    <xf numFmtId="49" fontId="0" fillId="0" borderId="0" xfId="0" applyNumberFormat="1" applyFont="1" applyAlignment="1">
      <alignment horizontal="left"/>
    </xf>
    <xf numFmtId="49" fontId="0" fillId="0" borderId="0" xfId="0" applyNumberFormat="1" applyFont="1" applyAlignment="1">
      <alignment horizontal="left" vertical="top"/>
    </xf>
    <xf numFmtId="0" fontId="0" fillId="0" borderId="0" xfId="0" applyFont="1" applyAlignment="1">
      <alignment horizontal="left" wrapText="1"/>
    </xf>
    <xf numFmtId="49" fontId="0" fillId="0" borderId="0" xfId="0" applyNumberFormat="1" applyFont="1" applyAlignment="1">
      <alignment horizontal="center"/>
    </xf>
    <xf numFmtId="49" fontId="6" fillId="0" borderId="0" xfId="0" applyNumberFormat="1" applyFont="1" applyAlignment="1">
      <alignment horizontal="right"/>
    </xf>
    <xf numFmtId="178" fontId="6" fillId="0" borderId="0" xfId="0" applyNumberFormat="1" applyFont="1" applyAlignment="1">
      <alignment horizontal="right"/>
    </xf>
    <xf numFmtId="0" fontId="0" fillId="0" borderId="0" xfId="0" applyFont="1" applyFill="1" applyAlignment="1">
      <alignment horizontal="left" vertical="top" wrapText="1"/>
    </xf>
    <xf numFmtId="178" fontId="0" fillId="0" borderId="0" xfId="0" applyNumberFormat="1" applyFont="1" applyAlignment="1">
      <alignment horizontal="right"/>
    </xf>
    <xf numFmtId="49" fontId="0" fillId="0" borderId="0" xfId="0" applyNumberFormat="1" applyFont="1" applyBorder="1" applyAlignment="1">
      <alignment horizontal="left" vertical="top"/>
    </xf>
    <xf numFmtId="0" fontId="0" fillId="0" borderId="0" xfId="0" applyFont="1" applyFill="1" applyBorder="1" applyAlignment="1">
      <alignment horizontal="left" vertical="top" wrapText="1"/>
    </xf>
    <xf numFmtId="49" fontId="0" fillId="0" borderId="0" xfId="0" applyNumberFormat="1" applyFont="1" applyBorder="1" applyAlignment="1">
      <alignment horizontal="center"/>
    </xf>
    <xf numFmtId="49" fontId="0" fillId="0" borderId="0" xfId="0" applyNumberFormat="1" applyFont="1" applyBorder="1" applyAlignment="1">
      <alignment horizontal="left"/>
    </xf>
    <xf numFmtId="178" fontId="0" fillId="0" borderId="0" xfId="0" applyNumberFormat="1" applyFont="1" applyBorder="1" applyAlignment="1">
      <alignment horizontal="right"/>
    </xf>
    <xf numFmtId="0" fontId="0" fillId="0" borderId="0" xfId="0" applyFont="1" applyFill="1" applyAlignment="1">
      <alignment horizontal="center"/>
    </xf>
    <xf numFmtId="4" fontId="0" fillId="0" borderId="0" xfId="0" applyNumberFormat="1" applyFont="1" applyFill="1" applyAlignment="1">
      <alignment horizontal="right"/>
    </xf>
    <xf numFmtId="178" fontId="0" fillId="0" borderId="0" xfId="0" applyNumberFormat="1" applyFont="1" applyAlignment="1">
      <alignment/>
    </xf>
    <xf numFmtId="49" fontId="0" fillId="0" borderId="11" xfId="0" applyNumberFormat="1" applyFont="1" applyBorder="1" applyAlignment="1">
      <alignment horizontal="left"/>
    </xf>
    <xf numFmtId="49" fontId="0" fillId="0" borderId="11" xfId="0" applyNumberFormat="1" applyFont="1" applyBorder="1" applyAlignment="1">
      <alignment horizontal="left" vertical="top"/>
    </xf>
    <xf numFmtId="0" fontId="0" fillId="0" borderId="11" xfId="0" applyFont="1" applyBorder="1" applyAlignment="1">
      <alignment horizontal="left" wrapText="1"/>
    </xf>
    <xf numFmtId="49" fontId="0" fillId="0" borderId="11" xfId="0" applyNumberFormat="1" applyFont="1" applyBorder="1" applyAlignment="1">
      <alignment horizontal="center"/>
    </xf>
    <xf numFmtId="178" fontId="0" fillId="0" borderId="11" xfId="0" applyNumberFormat="1" applyFont="1" applyBorder="1" applyAlignment="1">
      <alignment horizontal="right"/>
    </xf>
    <xf numFmtId="0" fontId="0" fillId="0" borderId="11" xfId="0" applyFont="1" applyBorder="1" applyAlignment="1">
      <alignment/>
    </xf>
    <xf numFmtId="0" fontId="0" fillId="0" borderId="0" xfId="0" applyFont="1" applyAlignment="1" applyProtection="1">
      <alignment horizontal="left" wrapText="1"/>
      <protection/>
    </xf>
    <xf numFmtId="0" fontId="0" fillId="0" borderId="0" xfId="0" applyBorder="1" applyAlignment="1">
      <alignment horizontal="left" wrapText="1"/>
    </xf>
    <xf numFmtId="0" fontId="0" fillId="0" borderId="11" xfId="0" applyFont="1" applyFill="1" applyBorder="1" applyAlignment="1">
      <alignment horizontal="left" wrapText="1"/>
    </xf>
    <xf numFmtId="49" fontId="0" fillId="0" borderId="11" xfId="0" applyNumberFormat="1" applyFont="1" applyFill="1" applyBorder="1" applyAlignment="1">
      <alignment horizontal="center"/>
    </xf>
    <xf numFmtId="49" fontId="0" fillId="0" borderId="11" xfId="0" applyNumberFormat="1" applyFont="1" applyFill="1" applyBorder="1" applyAlignment="1">
      <alignment horizontal="left"/>
    </xf>
    <xf numFmtId="178" fontId="0" fillId="0" borderId="11" xfId="0" applyNumberFormat="1" applyFont="1" applyFill="1" applyBorder="1" applyAlignment="1">
      <alignment horizontal="right"/>
    </xf>
    <xf numFmtId="0" fontId="0" fillId="0" borderId="0" xfId="0" applyBorder="1" applyAlignment="1">
      <alignment/>
    </xf>
    <xf numFmtId="49" fontId="66" fillId="0" borderId="0" xfId="0" applyNumberFormat="1" applyFont="1" applyFill="1" applyAlignment="1">
      <alignment horizontal="left"/>
    </xf>
    <xf numFmtId="49" fontId="66" fillId="0" borderId="0" xfId="0" applyNumberFormat="1" applyFont="1" applyFill="1" applyAlignment="1">
      <alignment horizontal="left" vertical="top"/>
    </xf>
    <xf numFmtId="0" fontId="66" fillId="0" borderId="0" xfId="0" applyFont="1" applyFill="1" applyAlignment="1">
      <alignment horizontal="left" wrapText="1"/>
    </xf>
    <xf numFmtId="0" fontId="66" fillId="0" borderId="0" xfId="0" applyFont="1" applyFill="1" applyAlignment="1">
      <alignment/>
    </xf>
    <xf numFmtId="49" fontId="66" fillId="0" borderId="11" xfId="0" applyNumberFormat="1" applyFont="1" applyFill="1" applyBorder="1" applyAlignment="1">
      <alignment horizontal="left"/>
    </xf>
    <xf numFmtId="49" fontId="66" fillId="0" borderId="11" xfId="0" applyNumberFormat="1" applyFont="1" applyFill="1" applyBorder="1" applyAlignment="1">
      <alignment horizontal="left" vertical="top"/>
    </xf>
    <xf numFmtId="49" fontId="67" fillId="0" borderId="11" xfId="0" applyNumberFormat="1" applyFont="1" applyBorder="1" applyAlignment="1">
      <alignment horizontal="left"/>
    </xf>
    <xf numFmtId="49" fontId="67" fillId="0" borderId="0" xfId="0" applyNumberFormat="1" applyFont="1" applyAlignment="1">
      <alignment horizontal="left"/>
    </xf>
    <xf numFmtId="49" fontId="0" fillId="0" borderId="11" xfId="0" applyNumberFormat="1" applyFont="1" applyBorder="1" applyAlignment="1">
      <alignment horizontal="center"/>
    </xf>
    <xf numFmtId="0" fontId="67" fillId="0" borderId="0" xfId="0" applyFont="1" applyAlignment="1">
      <alignment horizontal="left" wrapText="1"/>
    </xf>
    <xf numFmtId="0" fontId="67" fillId="0" borderId="0" xfId="0" applyFont="1" applyAlignment="1">
      <alignment/>
    </xf>
    <xf numFmtId="0" fontId="14" fillId="0" borderId="0" xfId="0" applyFont="1" applyFill="1" applyAlignment="1">
      <alignment/>
    </xf>
    <xf numFmtId="178" fontId="0" fillId="0" borderId="0" xfId="0" applyNumberFormat="1" applyFont="1" applyBorder="1" applyAlignment="1">
      <alignment/>
    </xf>
    <xf numFmtId="0" fontId="15" fillId="0" borderId="0" xfId="0" applyFont="1" applyFill="1" applyBorder="1" applyAlignment="1">
      <alignment horizontal="left" vertical="top" wrapText="1"/>
    </xf>
    <xf numFmtId="0" fontId="0" fillId="0" borderId="0" xfId="0" applyFont="1" applyFill="1" applyAlignment="1">
      <alignment horizontal="right" wrapText="1"/>
    </xf>
    <xf numFmtId="2" fontId="0" fillId="0" borderId="0" xfId="0" applyNumberFormat="1" applyFont="1" applyAlignment="1">
      <alignment horizontal="right"/>
    </xf>
    <xf numFmtId="2" fontId="0" fillId="0" borderId="11" xfId="0" applyNumberFormat="1" applyFont="1" applyBorder="1" applyAlignment="1">
      <alignment horizontal="right"/>
    </xf>
    <xf numFmtId="0" fontId="0" fillId="0" borderId="0" xfId="0" applyFont="1" applyBorder="1" applyAlignment="1">
      <alignment/>
    </xf>
    <xf numFmtId="182" fontId="0" fillId="0" borderId="0" xfId="0" applyNumberFormat="1" applyBorder="1" applyAlignment="1">
      <alignment/>
    </xf>
    <xf numFmtId="0" fontId="6" fillId="0" borderId="11"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xf>
    <xf numFmtId="0" fontId="0" fillId="0" borderId="0" xfId="0" applyFont="1" applyAlignment="1" applyProtection="1">
      <alignment/>
      <protection/>
    </xf>
    <xf numFmtId="184" fontId="0" fillId="0" borderId="0" xfId="0" applyNumberFormat="1" applyFont="1" applyAlignment="1">
      <alignment horizontal="right"/>
    </xf>
    <xf numFmtId="0" fontId="0" fillId="0" borderId="0" xfId="0" applyFont="1" applyBorder="1" applyAlignment="1">
      <alignment horizontal="left" vertical="top" wrapText="1"/>
    </xf>
    <xf numFmtId="49" fontId="0" fillId="0" borderId="0" xfId="0" applyNumberFormat="1" applyFont="1" applyBorder="1" applyAlignment="1">
      <alignment horizontal="center"/>
    </xf>
    <xf numFmtId="0" fontId="0" fillId="0" borderId="11" xfId="0" applyFont="1" applyBorder="1" applyAlignment="1">
      <alignment horizontal="left" vertical="top" wrapText="1"/>
    </xf>
    <xf numFmtId="49"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protection/>
    </xf>
    <xf numFmtId="178" fontId="0" fillId="0" borderId="0" xfId="0" applyNumberFormat="1" applyFont="1" applyFill="1" applyBorder="1" applyAlignment="1" applyProtection="1">
      <alignment horizontal="right"/>
      <protection locked="0"/>
    </xf>
    <xf numFmtId="49" fontId="0" fillId="0" borderId="11" xfId="0" applyNumberFormat="1" applyFont="1" applyFill="1" applyBorder="1" applyAlignment="1" applyProtection="1">
      <alignment horizontal="left"/>
      <protection/>
    </xf>
    <xf numFmtId="0" fontId="0" fillId="0" borderId="11" xfId="0" applyFont="1" applyFill="1" applyBorder="1" applyAlignment="1" applyProtection="1">
      <alignment horizontal="left" vertical="top" wrapText="1"/>
      <protection/>
    </xf>
    <xf numFmtId="184" fontId="0" fillId="0" borderId="0" xfId="0" applyNumberFormat="1" applyFont="1" applyAlignment="1" quotePrefix="1">
      <alignment horizontal="right"/>
    </xf>
    <xf numFmtId="0" fontId="6" fillId="0" borderId="0" xfId="0" applyFont="1" applyFill="1" applyAlignment="1">
      <alignment/>
    </xf>
    <xf numFmtId="184" fontId="0" fillId="0" borderId="0" xfId="0" applyNumberFormat="1" applyFont="1" applyFill="1" applyAlignment="1">
      <alignment horizontal="right"/>
    </xf>
    <xf numFmtId="0" fontId="0" fillId="0" borderId="0" xfId="0" applyFont="1" applyFill="1" applyBorder="1" applyAlignment="1">
      <alignment horizontal="left" wrapText="1"/>
    </xf>
    <xf numFmtId="4" fontId="0" fillId="0" borderId="11" xfId="0" applyNumberFormat="1" applyFont="1" applyBorder="1" applyAlignment="1" applyProtection="1">
      <alignment horizontal="right"/>
      <protection/>
    </xf>
    <xf numFmtId="0" fontId="0" fillId="0" borderId="0" xfId="0" applyFont="1" applyBorder="1" applyAlignment="1" applyProtection="1">
      <alignment/>
      <protection/>
    </xf>
    <xf numFmtId="4" fontId="0" fillId="0" borderId="0" xfId="0" applyNumberFormat="1" applyFont="1" applyBorder="1" applyAlignment="1" applyProtection="1">
      <alignment horizontal="right"/>
      <protection/>
    </xf>
    <xf numFmtId="0" fontId="3" fillId="0" borderId="0" xfId="0" applyFont="1" applyAlignment="1">
      <alignment horizontal="right"/>
    </xf>
    <xf numFmtId="177" fontId="0" fillId="0" borderId="0" xfId="0" applyNumberFormat="1" applyFont="1" applyAlignment="1">
      <alignment horizontal="right"/>
    </xf>
    <xf numFmtId="178" fontId="0" fillId="0" borderId="0" xfId="0" applyNumberFormat="1" applyFont="1" applyAlignment="1">
      <alignment horizontal="center"/>
    </xf>
    <xf numFmtId="177" fontId="0" fillId="0" borderId="11" xfId="0" applyNumberFormat="1" applyFont="1" applyBorder="1" applyAlignment="1">
      <alignment horizontal="right"/>
    </xf>
    <xf numFmtId="177" fontId="0" fillId="0" borderId="0" xfId="0" applyNumberFormat="1" applyFont="1" applyAlignment="1" applyProtection="1">
      <alignment horizontal="right"/>
      <protection/>
    </xf>
    <xf numFmtId="177" fontId="0" fillId="0" borderId="11" xfId="0" applyNumberFormat="1" applyFont="1" applyBorder="1" applyAlignment="1" applyProtection="1">
      <alignment horizontal="right"/>
      <protection/>
    </xf>
    <xf numFmtId="4" fontId="0" fillId="0" borderId="0" xfId="0" applyNumberFormat="1" applyFont="1" applyAlignment="1">
      <alignment/>
    </xf>
    <xf numFmtId="4" fontId="0" fillId="0" borderId="11" xfId="0" applyNumberFormat="1" applyFont="1" applyBorder="1" applyAlignment="1">
      <alignment/>
    </xf>
    <xf numFmtId="1" fontId="0" fillId="0" borderId="11" xfId="41" applyFont="1" applyFill="1" applyBorder="1" applyAlignment="1">
      <alignment horizontal="justify" vertical="top"/>
      <protection/>
    </xf>
    <xf numFmtId="0" fontId="0" fillId="0" borderId="0" xfId="0" applyFont="1" applyBorder="1" applyAlignment="1">
      <alignment vertical="top" wrapText="1"/>
    </xf>
    <xf numFmtId="0" fontId="0" fillId="0" borderId="0" xfId="0" applyBorder="1" applyAlignment="1">
      <alignment vertical="top" wrapText="1"/>
    </xf>
    <xf numFmtId="0" fontId="8" fillId="0" borderId="0" xfId="0" applyFont="1" applyAlignment="1">
      <alignment horizontal="left" vertical="top"/>
    </xf>
    <xf numFmtId="0" fontId="0" fillId="0" borderId="0" xfId="0" applyFont="1" applyAlignment="1">
      <alignment vertical="top"/>
    </xf>
    <xf numFmtId="0" fontId="0" fillId="0" borderId="0" xfId="0" applyFont="1" applyBorder="1" applyAlignment="1">
      <alignment vertical="top"/>
    </xf>
    <xf numFmtId="16" fontId="0" fillId="0" borderId="0" xfId="0" applyNumberFormat="1" applyFont="1" applyBorder="1" applyAlignment="1">
      <alignment vertical="top"/>
    </xf>
    <xf numFmtId="0" fontId="0" fillId="0" borderId="0" xfId="0" applyAlignment="1">
      <alignment vertical="top"/>
    </xf>
    <xf numFmtId="16" fontId="0" fillId="0" borderId="0" xfId="0" applyNumberFormat="1" applyAlignment="1">
      <alignment vertical="top"/>
    </xf>
    <xf numFmtId="0" fontId="6" fillId="0" borderId="0" xfId="0" applyFont="1" applyBorder="1" applyAlignment="1">
      <alignment vertical="top"/>
    </xf>
    <xf numFmtId="0" fontId="6" fillId="0" borderId="0" xfId="0" applyFont="1" applyBorder="1" applyAlignment="1">
      <alignment vertical="top" wrapText="1"/>
    </xf>
    <xf numFmtId="0" fontId="20" fillId="0" borderId="0" xfId="0" applyFont="1" applyBorder="1" applyAlignment="1">
      <alignment vertical="top" wrapText="1"/>
    </xf>
    <xf numFmtId="182" fontId="0" fillId="0" borderId="0" xfId="0" applyNumberFormat="1" applyFont="1" applyBorder="1" applyAlignment="1">
      <alignment/>
    </xf>
    <xf numFmtId="16" fontId="0" fillId="0" borderId="0" xfId="0" applyNumberFormat="1" applyFont="1" applyAlignment="1">
      <alignment vertical="top"/>
    </xf>
    <xf numFmtId="0" fontId="21" fillId="0" borderId="0" xfId="0" applyFont="1" applyAlignment="1">
      <alignment vertical="center"/>
    </xf>
    <xf numFmtId="0" fontId="17" fillId="0" borderId="0" xfId="0" applyFont="1" applyAlignment="1">
      <alignment vertical="center" wrapText="1"/>
    </xf>
    <xf numFmtId="0" fontId="22" fillId="0" borderId="0" xfId="0" applyFont="1" applyAlignment="1">
      <alignment vertical="center" wrapText="1"/>
    </xf>
    <xf numFmtId="0" fontId="18" fillId="0" borderId="0" xfId="0" applyFont="1" applyAlignment="1">
      <alignment horizontal="left" vertical="center" wrapText="1"/>
    </xf>
    <xf numFmtId="0" fontId="17" fillId="0" borderId="0" xfId="0" applyFont="1" applyBorder="1" applyAlignment="1">
      <alignment vertical="center" wrapText="1"/>
    </xf>
    <xf numFmtId="0" fontId="6" fillId="0" borderId="11" xfId="0" applyFont="1" applyBorder="1" applyAlignment="1">
      <alignment vertical="top"/>
    </xf>
    <xf numFmtId="0" fontId="6" fillId="0" borderId="11" xfId="0" applyFont="1" applyBorder="1" applyAlignment="1">
      <alignment vertical="top" wrapText="1"/>
    </xf>
    <xf numFmtId="0" fontId="0" fillId="0" borderId="0" xfId="0" applyFont="1" applyBorder="1" applyAlignment="1">
      <alignment wrapText="1"/>
    </xf>
    <xf numFmtId="0" fontId="0" fillId="0" borderId="0" xfId="0" applyBorder="1" applyAlignment="1">
      <alignment wrapText="1"/>
    </xf>
    <xf numFmtId="182" fontId="0" fillId="0" borderId="0" xfId="0" applyNumberFormat="1" applyFill="1" applyAlignment="1">
      <alignment/>
    </xf>
    <xf numFmtId="178" fontId="6" fillId="0" borderId="11" xfId="0" applyNumberFormat="1" applyFont="1" applyFill="1" applyBorder="1" applyAlignment="1">
      <alignment horizontal="right"/>
    </xf>
    <xf numFmtId="178" fontId="6" fillId="0" borderId="16" xfId="0" applyNumberFormat="1" applyFont="1" applyFill="1" applyBorder="1" applyAlignment="1">
      <alignment horizontal="right"/>
    </xf>
    <xf numFmtId="49" fontId="2" fillId="0" borderId="0" xfId="0" applyNumberFormat="1" applyFont="1" applyAlignment="1">
      <alignment horizontal="left" wrapText="1"/>
    </xf>
    <xf numFmtId="177" fontId="0" fillId="0" borderId="0" xfId="0" applyNumberFormat="1" applyAlignment="1">
      <alignment horizontal="right"/>
    </xf>
    <xf numFmtId="177" fontId="0" fillId="0" borderId="11" xfId="0" applyNumberFormat="1" applyBorder="1" applyAlignment="1">
      <alignment horizontal="right"/>
    </xf>
    <xf numFmtId="177" fontId="0" fillId="0" borderId="0" xfId="0" applyNumberFormat="1" applyBorder="1" applyAlignment="1">
      <alignment horizontal="right"/>
    </xf>
    <xf numFmtId="178" fontId="0" fillId="0" borderId="0" xfId="0" applyNumberFormat="1" applyBorder="1" applyAlignment="1" applyProtection="1">
      <alignment horizontal="right"/>
      <protection locked="0"/>
    </xf>
    <xf numFmtId="177" fontId="0" fillId="0" borderId="0" xfId="0" applyNumberFormat="1" applyAlignment="1" applyProtection="1">
      <alignment horizontal="right"/>
      <protection/>
    </xf>
    <xf numFmtId="177" fontId="0" fillId="0" borderId="11" xfId="0" applyNumberFormat="1" applyBorder="1" applyAlignment="1" applyProtection="1">
      <alignment horizontal="right"/>
      <protection/>
    </xf>
    <xf numFmtId="177" fontId="0" fillId="0" borderId="0" xfId="0" applyNumberFormat="1" applyBorder="1" applyAlignment="1" applyProtection="1">
      <alignment horizontal="right"/>
      <protection/>
    </xf>
    <xf numFmtId="4" fontId="0" fillId="34" borderId="0" xfId="0" applyNumberFormat="1" applyFont="1" applyFill="1" applyAlignment="1">
      <alignment horizontal="right"/>
    </xf>
    <xf numFmtId="178" fontId="0" fillId="34" borderId="0" xfId="0" applyNumberFormat="1" applyFont="1" applyFill="1" applyAlignment="1">
      <alignment horizontal="right"/>
    </xf>
    <xf numFmtId="178" fontId="0" fillId="34" borderId="0" xfId="0" applyNumberFormat="1" applyFont="1" applyFill="1" applyBorder="1" applyAlignment="1">
      <alignment horizontal="right"/>
    </xf>
    <xf numFmtId="178" fontId="0" fillId="34" borderId="0" xfId="0" applyNumberFormat="1" applyFill="1" applyAlignment="1">
      <alignment horizontal="right"/>
    </xf>
    <xf numFmtId="178" fontId="0" fillId="34" borderId="11" xfId="0" applyNumberFormat="1" applyFont="1" applyFill="1" applyBorder="1" applyAlignment="1">
      <alignment horizontal="right"/>
    </xf>
    <xf numFmtId="178" fontId="0" fillId="34" borderId="11" xfId="0" applyNumberFormat="1" applyFont="1" applyFill="1" applyBorder="1" applyAlignment="1" applyProtection="1">
      <alignment horizontal="right"/>
      <protection locked="0"/>
    </xf>
    <xf numFmtId="178" fontId="0" fillId="34" borderId="11" xfId="0" applyNumberFormat="1" applyFill="1" applyBorder="1" applyAlignment="1" applyProtection="1">
      <alignment horizontal="right"/>
      <protection locked="0"/>
    </xf>
    <xf numFmtId="178" fontId="0" fillId="34" borderId="0" xfId="0" applyNumberFormat="1" applyFont="1" applyFill="1" applyAlignment="1">
      <alignment horizontal="right"/>
    </xf>
    <xf numFmtId="178" fontId="0" fillId="34" borderId="0" xfId="0" applyNumberFormat="1" applyFont="1" applyFill="1" applyBorder="1" applyAlignment="1">
      <alignment horizontal="right"/>
    </xf>
    <xf numFmtId="178" fontId="0" fillId="34" borderId="0" xfId="0" applyNumberFormat="1" applyFont="1" applyFill="1" applyAlignment="1" applyProtection="1">
      <alignment horizontal="right"/>
      <protection locked="0"/>
    </xf>
    <xf numFmtId="178" fontId="0" fillId="34" borderId="0" xfId="0" applyNumberFormat="1" applyFill="1" applyAlignment="1" applyProtection="1">
      <alignment horizontal="right"/>
      <protection locked="0"/>
    </xf>
    <xf numFmtId="0" fontId="0" fillId="34" borderId="0" xfId="0" applyFont="1" applyFill="1" applyBorder="1" applyAlignment="1">
      <alignment horizontal="left" vertical="top" wrapText="1"/>
    </xf>
    <xf numFmtId="0" fontId="0" fillId="34" borderId="11" xfId="0" applyFont="1" applyFill="1" applyBorder="1" applyAlignment="1" applyProtection="1">
      <alignment horizontal="left" wrapText="1"/>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vodohran Kred"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11"/>
  <sheetViews>
    <sheetView zoomScalePageLayoutView="0" workbookViewId="0" topLeftCell="A34">
      <selection activeCell="H29" sqref="H29"/>
    </sheetView>
  </sheetViews>
  <sheetFormatPr defaultColWidth="9.140625" defaultRowHeight="12.75"/>
  <cols>
    <col min="10" max="10" width="17.421875" style="377" bestFit="1" customWidth="1"/>
  </cols>
  <sheetData>
    <row r="2" ht="15">
      <c r="B2" s="75" t="s">
        <v>575</v>
      </c>
    </row>
    <row r="4" ht="15">
      <c r="B4" s="75" t="s">
        <v>576</v>
      </c>
    </row>
    <row r="6" ht="15">
      <c r="B6" s="75" t="s">
        <v>577</v>
      </c>
    </row>
    <row r="10" ht="24">
      <c r="B10" s="76" t="s">
        <v>574</v>
      </c>
    </row>
    <row r="12" spans="2:3" ht="12.75">
      <c r="B12" s="179" t="s">
        <v>2627</v>
      </c>
      <c r="C12" s="179" t="s">
        <v>2628</v>
      </c>
    </row>
    <row r="14" spans="2:5" ht="12.75">
      <c r="B14" s="179" t="s">
        <v>578</v>
      </c>
      <c r="C14" s="179" t="s">
        <v>579</v>
      </c>
      <c r="D14" s="179"/>
      <c r="E14" s="179"/>
    </row>
    <row r="15" spans="2:7" ht="12.75">
      <c r="B15" s="179" t="s">
        <v>612</v>
      </c>
      <c r="C15" s="179" t="s">
        <v>580</v>
      </c>
      <c r="D15" s="179"/>
      <c r="E15" s="179"/>
      <c r="F15" s="179"/>
      <c r="G15" s="179"/>
    </row>
    <row r="16" spans="2:3" ht="12.75">
      <c r="B16" s="77" t="s">
        <v>613</v>
      </c>
      <c r="C16" s="77" t="s">
        <v>988</v>
      </c>
    </row>
    <row r="17" spans="2:10" ht="12.75">
      <c r="B17" s="77" t="s">
        <v>985</v>
      </c>
      <c r="C17" s="77" t="s">
        <v>987</v>
      </c>
      <c r="J17" s="124">
        <f>'VP DEV'!K1377</f>
        <v>0</v>
      </c>
    </row>
    <row r="18" spans="2:10" ht="12.75">
      <c r="B18" s="77" t="s">
        <v>986</v>
      </c>
      <c r="C18" s="77" t="s">
        <v>989</v>
      </c>
      <c r="J18" s="124">
        <f>'VP GT'!K269</f>
        <v>11000</v>
      </c>
    </row>
    <row r="19" spans="2:10" ht="12.75">
      <c r="B19" s="77" t="s">
        <v>614</v>
      </c>
      <c r="C19" s="45" t="s">
        <v>992</v>
      </c>
      <c r="J19" s="124"/>
    </row>
    <row r="20" spans="2:10" ht="12.75">
      <c r="B20" s="77" t="s">
        <v>990</v>
      </c>
      <c r="C20" s="77" t="s">
        <v>987</v>
      </c>
      <c r="J20" s="124">
        <f>'PLOČ DEV'!K333</f>
        <v>0</v>
      </c>
    </row>
    <row r="21" spans="2:10" ht="12.75">
      <c r="B21" s="80" t="s">
        <v>991</v>
      </c>
      <c r="C21" s="80" t="s">
        <v>989</v>
      </c>
      <c r="D21" s="81"/>
      <c r="E21" s="81"/>
      <c r="F21" s="81"/>
      <c r="G21" s="81"/>
      <c r="H21" s="81"/>
      <c r="I21" s="81"/>
      <c r="J21" s="236">
        <f>'PLOČ GT'!K86</f>
        <v>0</v>
      </c>
    </row>
    <row r="22" spans="2:10" s="179" customFormat="1" ht="12.75">
      <c r="B22" s="179" t="s">
        <v>612</v>
      </c>
      <c r="C22" s="179" t="s">
        <v>581</v>
      </c>
      <c r="J22" s="165">
        <f>J21+J20+J18+J17</f>
        <v>11000</v>
      </c>
    </row>
    <row r="23" spans="2:10" s="179" customFormat="1" ht="12.75">
      <c r="B23" s="179" t="s">
        <v>578</v>
      </c>
      <c r="C23" s="179" t="s">
        <v>611</v>
      </c>
      <c r="J23" s="165">
        <f>J22</f>
        <v>11000</v>
      </c>
    </row>
    <row r="25" spans="2:10" ht="12.75">
      <c r="B25" s="179" t="s">
        <v>582</v>
      </c>
      <c r="C25" s="179" t="s">
        <v>583</v>
      </c>
      <c r="J25" s="124"/>
    </row>
    <row r="26" spans="2:10" ht="12.75">
      <c r="B26" s="179" t="s">
        <v>608</v>
      </c>
      <c r="C26" s="179" t="s">
        <v>584</v>
      </c>
      <c r="D26" s="179"/>
      <c r="E26" s="179"/>
      <c r="J26" s="124"/>
    </row>
    <row r="27" spans="2:10" ht="12.75">
      <c r="B27" s="77" t="s">
        <v>609</v>
      </c>
      <c r="C27" s="77" t="s">
        <v>586</v>
      </c>
      <c r="J27" s="124">
        <f>'PR P8'!Q80</f>
        <v>2860</v>
      </c>
    </row>
    <row r="28" spans="2:10" ht="12.75">
      <c r="B28" s="80" t="s">
        <v>610</v>
      </c>
      <c r="C28" s="80" t="s">
        <v>585</v>
      </c>
      <c r="D28" s="81"/>
      <c r="E28" s="81"/>
      <c r="F28" s="81"/>
      <c r="G28" s="81"/>
      <c r="H28" s="81"/>
      <c r="I28" s="81"/>
      <c r="J28" s="236">
        <f>'PR P6'!Q80</f>
        <v>2860</v>
      </c>
    </row>
    <row r="29" spans="2:10" s="179" customFormat="1" ht="12.75">
      <c r="B29" s="179" t="s">
        <v>608</v>
      </c>
      <c r="C29" s="179" t="s">
        <v>587</v>
      </c>
      <c r="J29" s="165">
        <f>J28+J27</f>
        <v>5720</v>
      </c>
    </row>
    <row r="30" spans="2:10" s="179" customFormat="1" ht="12.75">
      <c r="B30" s="179" t="s">
        <v>582</v>
      </c>
      <c r="C30" s="179" t="s">
        <v>588</v>
      </c>
      <c r="J30" s="165">
        <f>J29</f>
        <v>5720</v>
      </c>
    </row>
    <row r="32" spans="2:10" ht="12.75">
      <c r="B32" s="179" t="s">
        <v>589</v>
      </c>
      <c r="C32" s="179" t="s">
        <v>590</v>
      </c>
      <c r="D32" s="179"/>
      <c r="J32" s="124"/>
    </row>
    <row r="33" spans="2:10" ht="12.75">
      <c r="B33" s="179" t="s">
        <v>596</v>
      </c>
      <c r="C33" s="179" t="s">
        <v>591</v>
      </c>
      <c r="J33" s="124"/>
    </row>
    <row r="34" spans="2:10" ht="12.75">
      <c r="B34" s="79" t="s">
        <v>595</v>
      </c>
      <c r="C34" s="77" t="s">
        <v>592</v>
      </c>
      <c r="J34" s="124">
        <f>LO!Q345</f>
        <v>6600</v>
      </c>
    </row>
    <row r="35" spans="2:10" ht="12.75">
      <c r="B35" s="80" t="s">
        <v>594</v>
      </c>
      <c r="C35" s="80" t="s">
        <v>593</v>
      </c>
      <c r="D35" s="81"/>
      <c r="E35" s="81"/>
      <c r="F35" s="81"/>
      <c r="G35" s="81"/>
      <c r="H35" s="81"/>
      <c r="I35" s="81"/>
      <c r="J35" s="236">
        <f>Reg!Q196</f>
        <v>1760</v>
      </c>
    </row>
    <row r="36" spans="2:10" s="179" customFormat="1" ht="12.75">
      <c r="B36" s="179" t="s">
        <v>596</v>
      </c>
      <c r="C36" s="179" t="s">
        <v>597</v>
      </c>
      <c r="J36" s="165">
        <f>J35+J34</f>
        <v>8360</v>
      </c>
    </row>
    <row r="37" spans="3:10" ht="12.75">
      <c r="C37" s="77"/>
      <c r="J37" s="124"/>
    </row>
    <row r="38" spans="2:10" ht="12.75">
      <c r="B38" s="179" t="s">
        <v>604</v>
      </c>
      <c r="C38" s="179" t="s">
        <v>598</v>
      </c>
      <c r="J38" s="124"/>
    </row>
    <row r="39" spans="2:10" ht="12.75">
      <c r="B39" s="77" t="s">
        <v>605</v>
      </c>
      <c r="C39" s="77" t="s">
        <v>599</v>
      </c>
      <c r="J39" s="124">
        <f>KA!Q29</f>
        <v>385</v>
      </c>
    </row>
    <row r="40" spans="2:10" ht="12.75">
      <c r="B40" s="77" t="s">
        <v>606</v>
      </c>
      <c r="C40" s="77" t="s">
        <v>600</v>
      </c>
      <c r="J40" s="124">
        <f>PHA!Q120</f>
        <v>2000</v>
      </c>
    </row>
    <row r="41" spans="2:10" ht="12.75">
      <c r="B41" s="80" t="s">
        <v>607</v>
      </c>
      <c r="C41" s="80" t="s">
        <v>601</v>
      </c>
      <c r="D41" s="81"/>
      <c r="E41" s="81"/>
      <c r="F41" s="81"/>
      <c r="G41" s="81"/>
      <c r="H41" s="81"/>
      <c r="I41" s="81"/>
      <c r="J41" s="236">
        <f>PHP!P63</f>
        <v>0</v>
      </c>
    </row>
    <row r="42" spans="2:10" s="179" customFormat="1" ht="12.75">
      <c r="B42" s="179" t="s">
        <v>604</v>
      </c>
      <c r="C42" s="179" t="s">
        <v>602</v>
      </c>
      <c r="J42" s="165">
        <f>J41+J40+J39</f>
        <v>2385</v>
      </c>
    </row>
    <row r="43" spans="2:10" ht="12.75">
      <c r="B43" s="77"/>
      <c r="C43" s="77"/>
      <c r="J43" s="124"/>
    </row>
    <row r="44" spans="2:10" s="179" customFormat="1" ht="12.75">
      <c r="B44" s="179" t="s">
        <v>589</v>
      </c>
      <c r="C44" s="179" t="s">
        <v>603</v>
      </c>
      <c r="J44" s="165">
        <f>J42+J36</f>
        <v>10745</v>
      </c>
    </row>
    <row r="45" ht="12.75">
      <c r="J45" s="124"/>
    </row>
    <row r="46" ht="12.75">
      <c r="J46" s="124"/>
    </row>
    <row r="47" spans="2:10" ht="12.75">
      <c r="B47" s="179" t="s">
        <v>615</v>
      </c>
      <c r="C47" s="179" t="s">
        <v>616</v>
      </c>
      <c r="D47" s="179"/>
      <c r="E47" s="179"/>
      <c r="F47" s="179"/>
      <c r="J47" s="124"/>
    </row>
    <row r="48" spans="2:10" ht="12.75">
      <c r="B48" s="179" t="s">
        <v>628</v>
      </c>
      <c r="C48" s="179" t="s">
        <v>617</v>
      </c>
      <c r="J48" s="124"/>
    </row>
    <row r="49" spans="2:10" ht="12.75">
      <c r="B49" s="77" t="s">
        <v>629</v>
      </c>
      <c r="C49" s="77" t="s">
        <v>618</v>
      </c>
      <c r="J49" s="124">
        <f>Fek!Q121</f>
        <v>0</v>
      </c>
    </row>
    <row r="50" spans="2:10" ht="12.75">
      <c r="B50" s="80" t="s">
        <v>630</v>
      </c>
      <c r="C50" s="80" t="s">
        <v>830</v>
      </c>
      <c r="D50" s="81"/>
      <c r="E50" s="81"/>
      <c r="F50" s="81"/>
      <c r="G50" s="81"/>
      <c r="H50" s="81"/>
      <c r="I50" s="81"/>
      <c r="J50" s="236">
        <f>Vod!Q224</f>
        <v>0</v>
      </c>
    </row>
    <row r="51" spans="2:10" s="179" customFormat="1" ht="12.75">
      <c r="B51" s="179" t="s">
        <v>628</v>
      </c>
      <c r="C51" s="179" t="s">
        <v>619</v>
      </c>
      <c r="J51" s="165">
        <f>J50+J49</f>
        <v>0</v>
      </c>
    </row>
    <row r="52" spans="3:10" ht="12.75">
      <c r="C52" s="77"/>
      <c r="J52" s="124"/>
    </row>
    <row r="53" spans="2:10" ht="12.75">
      <c r="B53" s="179" t="s">
        <v>631</v>
      </c>
      <c r="C53" s="179" t="s">
        <v>620</v>
      </c>
      <c r="J53" s="124"/>
    </row>
    <row r="54" spans="2:10" ht="12.75">
      <c r="B54" s="77" t="s">
        <v>632</v>
      </c>
      <c r="C54" s="77" t="s">
        <v>621</v>
      </c>
      <c r="J54" s="124">
        <f>Elektr!Q113</f>
        <v>1620</v>
      </c>
    </row>
    <row r="55" spans="2:10" ht="12.75">
      <c r="B55" s="77" t="s">
        <v>633</v>
      </c>
      <c r="C55" s="77" t="s">
        <v>622</v>
      </c>
      <c r="J55" s="124">
        <f>TK!Q117</f>
        <v>0</v>
      </c>
    </row>
    <row r="56" spans="2:10" ht="12.75">
      <c r="B56" s="77" t="s">
        <v>634</v>
      </c>
      <c r="C56" s="77" t="s">
        <v>635</v>
      </c>
      <c r="J56" s="124">
        <f>'CR'!J203</f>
        <v>3180</v>
      </c>
    </row>
    <row r="57" spans="2:10" ht="12.75">
      <c r="B57" s="80" t="s">
        <v>636</v>
      </c>
      <c r="C57" s="80" t="s">
        <v>623</v>
      </c>
      <c r="D57" s="81"/>
      <c r="E57" s="81"/>
      <c r="F57" s="81"/>
      <c r="G57" s="81"/>
      <c r="H57" s="81"/>
      <c r="I57" s="81"/>
      <c r="J57" s="236">
        <f>Sem!J214</f>
        <v>2200</v>
      </c>
    </row>
    <row r="58" spans="2:10" s="179" customFormat="1" ht="12.75">
      <c r="B58" s="179" t="s">
        <v>631</v>
      </c>
      <c r="C58" s="179" t="s">
        <v>624</v>
      </c>
      <c r="J58" s="165">
        <f>J57+J56+J55+J54</f>
        <v>7000</v>
      </c>
    </row>
    <row r="59" s="179" customFormat="1" ht="12.75">
      <c r="J59" s="165"/>
    </row>
    <row r="60" spans="2:10" s="179" customFormat="1" ht="12.75">
      <c r="B60" s="323" t="s">
        <v>615</v>
      </c>
      <c r="C60" s="323" t="s">
        <v>625</v>
      </c>
      <c r="D60" s="323"/>
      <c r="E60" s="323"/>
      <c r="F60" s="323"/>
      <c r="G60" s="323"/>
      <c r="H60" s="323"/>
      <c r="I60" s="323"/>
      <c r="J60" s="378">
        <f>J58+J51</f>
        <v>7000</v>
      </c>
    </row>
    <row r="61" s="179" customFormat="1" ht="12.75">
      <c r="J61" s="165"/>
    </row>
    <row r="62" spans="2:10" s="179" customFormat="1" ht="12.75">
      <c r="B62" s="326"/>
      <c r="C62" s="326" t="s">
        <v>637</v>
      </c>
      <c r="D62" s="326"/>
      <c r="E62" s="326"/>
      <c r="F62" s="326"/>
      <c r="G62" s="326"/>
      <c r="H62" s="326"/>
      <c r="I62" s="326"/>
      <c r="J62" s="222">
        <f>J60+J44+J30+J23</f>
        <v>34465</v>
      </c>
    </row>
    <row r="63" s="179" customFormat="1" ht="12.75">
      <c r="J63" s="165"/>
    </row>
    <row r="64" spans="3:10" s="179" customFormat="1" ht="12.75">
      <c r="C64" s="179" t="s">
        <v>983</v>
      </c>
      <c r="J64" s="165">
        <f>J62*0.1</f>
        <v>3446.5</v>
      </c>
    </row>
    <row r="65" s="179" customFormat="1" ht="12.75">
      <c r="J65" s="165"/>
    </row>
    <row r="66" spans="2:10" s="179" customFormat="1" ht="12.75">
      <c r="B66" s="323"/>
      <c r="C66" s="323" t="s">
        <v>984</v>
      </c>
      <c r="D66" s="323"/>
      <c r="E66" s="323"/>
      <c r="F66" s="323"/>
      <c r="G66" s="323"/>
      <c r="H66" s="323"/>
      <c r="I66" s="323"/>
      <c r="J66" s="378">
        <f>J62*1.1</f>
        <v>37911.5</v>
      </c>
    </row>
    <row r="67" s="179" customFormat="1" ht="12.75">
      <c r="J67" s="165"/>
    </row>
    <row r="68" spans="3:10" s="179" customFormat="1" ht="12.75">
      <c r="C68" s="179" t="s">
        <v>626</v>
      </c>
      <c r="J68" s="165">
        <f>J66*0.22</f>
        <v>8340.53</v>
      </c>
    </row>
    <row r="69" s="179" customFormat="1" ht="12.75">
      <c r="J69" s="165"/>
    </row>
    <row r="70" spans="2:10" s="179" customFormat="1" ht="12.75">
      <c r="B70" s="324"/>
      <c r="C70" s="325" t="s">
        <v>627</v>
      </c>
      <c r="D70" s="325"/>
      <c r="E70" s="325"/>
      <c r="F70" s="325"/>
      <c r="G70" s="325"/>
      <c r="H70" s="325"/>
      <c r="I70" s="325"/>
      <c r="J70" s="379">
        <f>J66*1.22</f>
        <v>46252.03</v>
      </c>
    </row>
    <row r="71" ht="12.75">
      <c r="J71" s="124"/>
    </row>
    <row r="72" ht="12.75">
      <c r="J72" s="124"/>
    </row>
    <row r="73" ht="12.75">
      <c r="J73" s="124"/>
    </row>
    <row r="74" ht="12.75">
      <c r="J74" s="124"/>
    </row>
    <row r="75" ht="12.75">
      <c r="J75" s="124"/>
    </row>
    <row r="76" ht="12.75">
      <c r="J76" s="124"/>
    </row>
    <row r="77" ht="12.75">
      <c r="J77" s="124"/>
    </row>
    <row r="78" ht="12.75">
      <c r="J78" s="124"/>
    </row>
    <row r="79" ht="12.75">
      <c r="J79" s="124"/>
    </row>
    <row r="80" ht="12.75">
      <c r="J80" s="124"/>
    </row>
    <row r="81" ht="12.75">
      <c r="J81" s="124"/>
    </row>
    <row r="82" ht="12.75">
      <c r="J82" s="124"/>
    </row>
    <row r="83" ht="12.75">
      <c r="J83" s="124"/>
    </row>
    <row r="84" ht="12.75">
      <c r="J84" s="124"/>
    </row>
    <row r="85" ht="12.75">
      <c r="J85" s="124"/>
    </row>
    <row r="86" ht="12.75">
      <c r="J86" s="124"/>
    </row>
    <row r="87" ht="12.75">
      <c r="J87" s="124"/>
    </row>
    <row r="88" ht="12.75">
      <c r="J88" s="124"/>
    </row>
    <row r="89" ht="12.75">
      <c r="J89" s="124"/>
    </row>
    <row r="90" ht="12.75">
      <c r="J90" s="124"/>
    </row>
    <row r="91" ht="12.75">
      <c r="J91" s="124"/>
    </row>
    <row r="92" ht="12.75">
      <c r="J92" s="124"/>
    </row>
    <row r="93" ht="12.75">
      <c r="J93" s="124"/>
    </row>
    <row r="94" ht="12.75">
      <c r="J94" s="124"/>
    </row>
    <row r="95" ht="12.75">
      <c r="J95" s="124"/>
    </row>
    <row r="96" ht="12.75">
      <c r="J96" s="124"/>
    </row>
    <row r="97" ht="12.75">
      <c r="J97" s="124"/>
    </row>
    <row r="98" ht="12.75">
      <c r="J98" s="124"/>
    </row>
    <row r="99" ht="12.75">
      <c r="J99" s="124"/>
    </row>
    <row r="100" ht="12.75">
      <c r="J100" s="124"/>
    </row>
    <row r="101" ht="12.75">
      <c r="J101" s="124"/>
    </row>
    <row r="102" ht="12.75">
      <c r="J102" s="124"/>
    </row>
    <row r="103" ht="12.75">
      <c r="J103" s="124"/>
    </row>
    <row r="104" ht="12.75">
      <c r="J104" s="124"/>
    </row>
    <row r="105" ht="12.75">
      <c r="J105" s="124"/>
    </row>
    <row r="106" ht="12.75">
      <c r="J106" s="124"/>
    </row>
    <row r="107" ht="12.75">
      <c r="J107" s="124"/>
    </row>
    <row r="108" ht="12.75">
      <c r="J108" s="124"/>
    </row>
    <row r="109" ht="12.75">
      <c r="J109" s="124"/>
    </row>
    <row r="110" ht="12.75">
      <c r="J110" s="124"/>
    </row>
    <row r="111" ht="12.75">
      <c r="J111" s="124"/>
    </row>
    <row r="112" ht="12.75">
      <c r="J112" s="124"/>
    </row>
    <row r="113" ht="12.75">
      <c r="J113" s="124"/>
    </row>
    <row r="114" ht="12.75">
      <c r="J114" s="124"/>
    </row>
    <row r="115" ht="12.75">
      <c r="J115" s="124"/>
    </row>
    <row r="116" ht="12.75">
      <c r="J116" s="124"/>
    </row>
    <row r="117" ht="12.75">
      <c r="J117" s="124"/>
    </row>
    <row r="118" ht="12.75">
      <c r="J118" s="124"/>
    </row>
    <row r="119" ht="12.75">
      <c r="J119" s="124"/>
    </row>
    <row r="120" ht="12.75">
      <c r="J120" s="124"/>
    </row>
    <row r="121" ht="12.75">
      <c r="J121" s="124"/>
    </row>
    <row r="122" ht="12.75">
      <c r="J122" s="124"/>
    </row>
    <row r="123" ht="12.75">
      <c r="J123" s="124"/>
    </row>
    <row r="124" ht="12.75">
      <c r="J124" s="124"/>
    </row>
    <row r="125" ht="12.75">
      <c r="J125" s="124"/>
    </row>
    <row r="126" ht="12.75">
      <c r="J126" s="124"/>
    </row>
    <row r="127" ht="12.75">
      <c r="J127" s="124"/>
    </row>
    <row r="128" ht="12.75">
      <c r="J128" s="124"/>
    </row>
    <row r="129" ht="12.75">
      <c r="J129" s="124"/>
    </row>
    <row r="130" ht="12.75">
      <c r="J130" s="124"/>
    </row>
    <row r="131" ht="12.75">
      <c r="J131" s="124"/>
    </row>
    <row r="132" ht="12.75">
      <c r="J132" s="124"/>
    </row>
    <row r="133" ht="12.75">
      <c r="J133" s="124"/>
    </row>
    <row r="134" ht="12.75">
      <c r="J134" s="124"/>
    </row>
    <row r="135" ht="12.75">
      <c r="J135" s="124"/>
    </row>
    <row r="136" ht="12.75">
      <c r="J136" s="124"/>
    </row>
    <row r="137" ht="12.75">
      <c r="J137" s="124"/>
    </row>
    <row r="138" ht="12.75">
      <c r="J138" s="124"/>
    </row>
    <row r="139" ht="12.75">
      <c r="J139" s="124"/>
    </row>
    <row r="140" ht="12.75">
      <c r="J140" s="124"/>
    </row>
    <row r="141" ht="12.75">
      <c r="J141" s="124"/>
    </row>
    <row r="142" ht="12.75">
      <c r="J142" s="124"/>
    </row>
    <row r="143" ht="12.75">
      <c r="J143" s="124"/>
    </row>
    <row r="144" ht="12.75">
      <c r="J144" s="124"/>
    </row>
    <row r="145" ht="12.75">
      <c r="J145" s="124"/>
    </row>
    <row r="146" ht="12.75">
      <c r="J146" s="124"/>
    </row>
    <row r="147" ht="12.75">
      <c r="J147" s="124"/>
    </row>
    <row r="148" ht="12.75">
      <c r="J148" s="124"/>
    </row>
    <row r="149" ht="12.75">
      <c r="J149" s="124"/>
    </row>
    <row r="150" ht="12.75">
      <c r="J150" s="124"/>
    </row>
    <row r="151" ht="12.75">
      <c r="J151" s="124"/>
    </row>
    <row r="152" ht="12.75">
      <c r="J152" s="124"/>
    </row>
    <row r="153" ht="12.75">
      <c r="J153" s="124"/>
    </row>
    <row r="154" ht="12.75">
      <c r="J154" s="124"/>
    </row>
    <row r="155" ht="12.75">
      <c r="J155" s="124"/>
    </row>
    <row r="156" ht="12.75">
      <c r="J156" s="124"/>
    </row>
    <row r="157" ht="12.75">
      <c r="J157" s="124"/>
    </row>
    <row r="158" ht="12.75">
      <c r="J158" s="124"/>
    </row>
    <row r="159" ht="12.75">
      <c r="J159" s="124"/>
    </row>
    <row r="160" ht="12.75">
      <c r="J160" s="124"/>
    </row>
    <row r="161" ht="12.75">
      <c r="J161" s="124"/>
    </row>
    <row r="162" ht="12.75">
      <c r="J162" s="124"/>
    </row>
    <row r="163" ht="12.75">
      <c r="J163" s="124"/>
    </row>
    <row r="164" ht="12.75">
      <c r="J164" s="124"/>
    </row>
    <row r="165" ht="12.75">
      <c r="J165" s="124"/>
    </row>
    <row r="166" ht="12.75">
      <c r="J166" s="124"/>
    </row>
    <row r="167" ht="12.75">
      <c r="J167" s="124"/>
    </row>
    <row r="168" ht="12.75">
      <c r="J168" s="124"/>
    </row>
    <row r="169" ht="12.75">
      <c r="J169" s="124"/>
    </row>
    <row r="170" ht="12.75">
      <c r="J170" s="124"/>
    </row>
    <row r="171" ht="12.75">
      <c r="J171" s="124"/>
    </row>
    <row r="172" ht="12.75">
      <c r="J172" s="124"/>
    </row>
    <row r="173" ht="12.75">
      <c r="J173" s="124"/>
    </row>
    <row r="174" ht="12.75">
      <c r="J174" s="124"/>
    </row>
    <row r="175" ht="12.75">
      <c r="J175" s="124"/>
    </row>
    <row r="176" ht="12.75">
      <c r="J176" s="124"/>
    </row>
    <row r="177" ht="12.75">
      <c r="J177" s="124"/>
    </row>
    <row r="178" ht="12.75">
      <c r="J178" s="124"/>
    </row>
    <row r="179" ht="12.75">
      <c r="J179" s="124"/>
    </row>
    <row r="180" ht="12.75">
      <c r="J180" s="124"/>
    </row>
    <row r="181" ht="12.75">
      <c r="J181" s="124"/>
    </row>
    <row r="182" ht="12.75">
      <c r="J182" s="124"/>
    </row>
    <row r="183" ht="12.75">
      <c r="J183" s="124"/>
    </row>
    <row r="184" ht="12.75">
      <c r="J184" s="124"/>
    </row>
    <row r="185" ht="12.75">
      <c r="J185" s="124"/>
    </row>
    <row r="186" ht="12.75">
      <c r="J186" s="124"/>
    </row>
    <row r="187" ht="12.75">
      <c r="J187" s="124"/>
    </row>
    <row r="188" ht="12.75">
      <c r="J188" s="124"/>
    </row>
    <row r="189" ht="12.75">
      <c r="J189" s="124"/>
    </row>
    <row r="190" ht="12.75">
      <c r="J190" s="124"/>
    </row>
    <row r="191" ht="12.75">
      <c r="J191" s="124"/>
    </row>
    <row r="192" ht="12.75">
      <c r="J192" s="124"/>
    </row>
    <row r="193" ht="12.75">
      <c r="J193" s="124"/>
    </row>
    <row r="194" ht="12.75">
      <c r="J194" s="124"/>
    </row>
    <row r="195" ht="12.75">
      <c r="J195" s="124"/>
    </row>
    <row r="196" ht="12.75">
      <c r="J196" s="124"/>
    </row>
    <row r="197" ht="12.75">
      <c r="J197" s="124"/>
    </row>
    <row r="198" ht="12.75">
      <c r="J198" s="124"/>
    </row>
    <row r="199" ht="12.75">
      <c r="J199" s="124"/>
    </row>
    <row r="200" ht="12.75">
      <c r="J200" s="124"/>
    </row>
    <row r="201" ht="12.75">
      <c r="J201" s="124"/>
    </row>
    <row r="202" ht="12.75">
      <c r="J202" s="124"/>
    </row>
    <row r="203" ht="12.75">
      <c r="J203" s="124"/>
    </row>
    <row r="204" ht="12.75">
      <c r="J204" s="124"/>
    </row>
    <row r="205" ht="12.75">
      <c r="J205" s="124"/>
    </row>
    <row r="206" ht="12.75">
      <c r="J206" s="124"/>
    </row>
    <row r="207" ht="12.75">
      <c r="J207" s="124"/>
    </row>
    <row r="208" ht="12.75">
      <c r="J208" s="124"/>
    </row>
    <row r="209" ht="12.75">
      <c r="J209" s="124"/>
    </row>
    <row r="210" ht="12.75">
      <c r="J210" s="124"/>
    </row>
    <row r="211" ht="12.75">
      <c r="J211" s="12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Y196"/>
  <sheetViews>
    <sheetView zoomScale="85" zoomScaleNormal="85" zoomScalePageLayoutView="0" workbookViewId="0" topLeftCell="A1">
      <pane ySplit="1" topLeftCell="A79" activePane="bottomLeft" state="frozen"/>
      <selection pane="topLeft" activeCell="D15" sqref="D15"/>
      <selection pane="bottomLeft" activeCell="K79" sqref="K79"/>
    </sheetView>
  </sheetViews>
  <sheetFormatPr defaultColWidth="9.140625" defaultRowHeight="12.75"/>
  <cols>
    <col min="1" max="1" width="2.7109375" style="77" customWidth="1"/>
    <col min="2" max="3" width="7.7109375" style="45" customWidth="1"/>
    <col min="4" max="8" width="15.7109375" style="45" hidden="1" customWidth="1"/>
    <col min="9" max="9" width="9.57421875" style="45" hidden="1" customWidth="1"/>
    <col min="10" max="10" width="10.7109375" style="194" customWidth="1"/>
    <col min="11" max="11" width="15.7109375" style="194" customWidth="1"/>
    <col min="12" max="12" width="60.7109375" style="55" customWidth="1"/>
    <col min="13" max="13" width="9.7109375" style="118" customWidth="1"/>
    <col min="14" max="14" width="10.8515625" style="45" hidden="1" customWidth="1"/>
    <col min="15" max="15" width="15.7109375" style="220" customWidth="1"/>
    <col min="16" max="16" width="20.7109375" style="252" customWidth="1"/>
    <col min="17" max="17" width="20.7109375" style="77" customWidth="1"/>
    <col min="18" max="18" width="60.7109375" style="55" hidden="1" customWidth="1"/>
    <col min="19" max="20" width="45.7109375" style="55" hidden="1" customWidth="1"/>
    <col min="21" max="25" width="0" style="77" hidden="1" customWidth="1"/>
    <col min="26" max="16384" width="9.140625" style="77" customWidth="1"/>
  </cols>
  <sheetData>
    <row r="1" spans="2:17" ht="15" thickBot="1">
      <c r="B1" s="7" t="s">
        <v>1</v>
      </c>
      <c r="C1" s="7" t="s">
        <v>2</v>
      </c>
      <c r="D1" s="7" t="s">
        <v>3</v>
      </c>
      <c r="E1" s="7" t="s">
        <v>4</v>
      </c>
      <c r="F1" s="7" t="s">
        <v>5</v>
      </c>
      <c r="G1" s="7" t="s">
        <v>6</v>
      </c>
      <c r="H1" s="7" t="s">
        <v>7</v>
      </c>
      <c r="I1" s="7" t="s">
        <v>16</v>
      </c>
      <c r="J1" s="96" t="s">
        <v>0</v>
      </c>
      <c r="K1" s="96" t="s">
        <v>13</v>
      </c>
      <c r="L1" s="9" t="s">
        <v>9</v>
      </c>
      <c r="M1" s="16" t="s">
        <v>14</v>
      </c>
      <c r="N1" s="7" t="s">
        <v>17</v>
      </c>
      <c r="O1" s="22" t="s">
        <v>8</v>
      </c>
      <c r="P1" s="23" t="s">
        <v>15</v>
      </c>
      <c r="Q1" s="23" t="s">
        <v>98</v>
      </c>
    </row>
    <row r="3" spans="2:20" s="2" customFormat="1" ht="17.25">
      <c r="B3" s="2" t="s">
        <v>285</v>
      </c>
      <c r="C3" s="6"/>
      <c r="D3" s="6"/>
      <c r="E3" s="6"/>
      <c r="F3" s="6"/>
      <c r="G3" s="6"/>
      <c r="H3" s="6"/>
      <c r="I3" s="6"/>
      <c r="J3" s="98"/>
      <c r="K3" s="98"/>
      <c r="L3" s="8"/>
      <c r="M3" s="15"/>
      <c r="N3" s="6"/>
      <c r="O3" s="21"/>
      <c r="P3" s="12"/>
      <c r="R3" s="8"/>
      <c r="S3" s="8"/>
      <c r="T3" s="8"/>
    </row>
    <row r="4" spans="3:20" s="2" customFormat="1" ht="17.25">
      <c r="C4" s="6"/>
      <c r="D4" s="6"/>
      <c r="E4" s="6"/>
      <c r="F4" s="6"/>
      <c r="G4" s="6"/>
      <c r="H4" s="6"/>
      <c r="I4" s="6"/>
      <c r="J4" s="98"/>
      <c r="K4" s="98"/>
      <c r="L4" s="8"/>
      <c r="M4" s="15"/>
      <c r="N4" s="6"/>
      <c r="O4" s="21"/>
      <c r="P4" s="12"/>
      <c r="R4" s="8"/>
      <c r="S4" s="8"/>
      <c r="T4" s="8"/>
    </row>
    <row r="5" spans="2:20" s="2" customFormat="1" ht="17.25">
      <c r="B5" s="2" t="s">
        <v>286</v>
      </c>
      <c r="C5" s="6"/>
      <c r="D5" s="6"/>
      <c r="E5" s="6"/>
      <c r="F5" s="6"/>
      <c r="G5" s="6"/>
      <c r="H5" s="6"/>
      <c r="I5" s="6"/>
      <c r="J5" s="98"/>
      <c r="K5" s="98"/>
      <c r="L5" s="8"/>
      <c r="M5" s="15"/>
      <c r="N5" s="6"/>
      <c r="O5" s="21"/>
      <c r="P5" s="12"/>
      <c r="R5" s="8"/>
      <c r="S5" s="8"/>
      <c r="T5" s="8"/>
    </row>
    <row r="6" spans="10:20" s="3" customFormat="1" ht="15" thickBot="1">
      <c r="J6" s="104"/>
      <c r="K6" s="104"/>
      <c r="R6" s="9" t="s">
        <v>10</v>
      </c>
      <c r="S6" s="9" t="s">
        <v>11</v>
      </c>
      <c r="T6" s="9" t="s">
        <v>12</v>
      </c>
    </row>
    <row r="7" spans="2:21" ht="12.75">
      <c r="B7" s="45" t="s">
        <v>18</v>
      </c>
      <c r="U7" s="77">
        <v>30882</v>
      </c>
    </row>
    <row r="8" spans="3:21" ht="12.75">
      <c r="C8" s="45" t="s">
        <v>115</v>
      </c>
      <c r="U8" s="77">
        <v>30883</v>
      </c>
    </row>
    <row r="9" spans="10:25" ht="12.75">
      <c r="J9" s="194" t="s">
        <v>19</v>
      </c>
      <c r="K9" s="194" t="s">
        <v>116</v>
      </c>
      <c r="L9" s="55" t="s">
        <v>117</v>
      </c>
      <c r="M9" s="118" t="s">
        <v>118</v>
      </c>
      <c r="N9" s="45" t="s">
        <v>119</v>
      </c>
      <c r="O9" s="220">
        <v>0.067</v>
      </c>
      <c r="P9" s="252">
        <v>0</v>
      </c>
      <c r="Q9" s="116">
        <f>P9*O9</f>
        <v>0</v>
      </c>
      <c r="R9" s="55" t="s">
        <v>120</v>
      </c>
      <c r="U9" s="77">
        <v>71612</v>
      </c>
      <c r="V9" s="77">
        <v>30883</v>
      </c>
      <c r="X9" s="77">
        <v>4343</v>
      </c>
      <c r="Y9" s="77">
        <v>1</v>
      </c>
    </row>
    <row r="10" spans="1:25" ht="12.75">
      <c r="A10" s="327"/>
      <c r="B10" s="265"/>
      <c r="C10" s="265"/>
      <c r="D10" s="265"/>
      <c r="E10" s="265"/>
      <c r="F10" s="265"/>
      <c r="G10" s="265"/>
      <c r="H10" s="265"/>
      <c r="I10" s="265"/>
      <c r="J10" s="218" t="s">
        <v>24</v>
      </c>
      <c r="K10" s="218" t="s">
        <v>121</v>
      </c>
      <c r="L10" s="263" t="s">
        <v>122</v>
      </c>
      <c r="M10" s="264" t="s">
        <v>21</v>
      </c>
      <c r="N10" s="265" t="s">
        <v>22</v>
      </c>
      <c r="O10" s="219">
        <v>7</v>
      </c>
      <c r="P10" s="161">
        <v>0</v>
      </c>
      <c r="Q10" s="162">
        <f>P10*O10</f>
        <v>0</v>
      </c>
      <c r="R10" s="55" t="s">
        <v>123</v>
      </c>
      <c r="U10" s="77">
        <v>71613</v>
      </c>
      <c r="V10" s="77">
        <v>30883</v>
      </c>
      <c r="X10" s="77">
        <v>4348</v>
      </c>
      <c r="Y10" s="77">
        <v>1</v>
      </c>
    </row>
    <row r="11" spans="1:17" ht="12.75">
      <c r="A11" s="327"/>
      <c r="B11" s="92"/>
      <c r="C11" s="92"/>
      <c r="D11" s="92"/>
      <c r="E11" s="92"/>
      <c r="F11" s="92"/>
      <c r="G11" s="92"/>
      <c r="H11" s="92"/>
      <c r="I11" s="92"/>
      <c r="J11" s="253"/>
      <c r="K11" s="253"/>
      <c r="L11" s="54"/>
      <c r="M11" s="254"/>
      <c r="N11" s="92"/>
      <c r="P11" s="32" t="s">
        <v>124</v>
      </c>
      <c r="Q11" s="59">
        <f>SUM(Q9:Q10)</f>
        <v>0</v>
      </c>
    </row>
    <row r="12" spans="1:17" ht="12.75">
      <c r="A12" s="327"/>
      <c r="B12" s="92"/>
      <c r="C12" s="92"/>
      <c r="D12" s="92"/>
      <c r="E12" s="92"/>
      <c r="F12" s="92"/>
      <c r="G12" s="92"/>
      <c r="H12" s="92"/>
      <c r="I12" s="92"/>
      <c r="J12" s="253"/>
      <c r="K12" s="253"/>
      <c r="L12" s="54"/>
      <c r="M12" s="254"/>
      <c r="N12" s="92"/>
      <c r="P12" s="32" t="s">
        <v>99</v>
      </c>
      <c r="Q12" s="59">
        <f>Q11</f>
        <v>0</v>
      </c>
    </row>
    <row r="13" spans="1:16" ht="12.75">
      <c r="A13" s="327"/>
      <c r="B13" s="92"/>
      <c r="C13" s="92"/>
      <c r="D13" s="92"/>
      <c r="E13" s="92"/>
      <c r="F13" s="92"/>
      <c r="G13" s="92"/>
      <c r="H13" s="92"/>
      <c r="I13" s="92"/>
      <c r="J13" s="253"/>
      <c r="K13" s="253"/>
      <c r="L13" s="54"/>
      <c r="M13" s="254"/>
      <c r="N13" s="92"/>
      <c r="P13" s="255"/>
    </row>
    <row r="14" spans="1:16" ht="12.75">
      <c r="A14" s="327"/>
      <c r="B14" s="92"/>
      <c r="C14" s="92"/>
      <c r="D14" s="92"/>
      <c r="E14" s="92"/>
      <c r="F14" s="92"/>
      <c r="G14" s="92"/>
      <c r="H14" s="92"/>
      <c r="I14" s="92"/>
      <c r="J14" s="253"/>
      <c r="K14" s="253"/>
      <c r="L14" s="54"/>
      <c r="M14" s="254"/>
      <c r="N14" s="92"/>
      <c r="P14" s="255"/>
    </row>
    <row r="15" spans="2:21" ht="12.75">
      <c r="B15" s="45" t="s">
        <v>32</v>
      </c>
      <c r="U15" s="77">
        <v>30884</v>
      </c>
    </row>
    <row r="16" spans="3:21" ht="12.75">
      <c r="C16" s="45" t="s">
        <v>287</v>
      </c>
      <c r="U16" s="77">
        <v>30885</v>
      </c>
    </row>
    <row r="17" spans="1:25" ht="12.75">
      <c r="A17" s="327"/>
      <c r="B17" s="92"/>
      <c r="C17" s="92"/>
      <c r="D17" s="92"/>
      <c r="E17" s="92"/>
      <c r="F17" s="92"/>
      <c r="G17" s="92"/>
      <c r="H17" s="92"/>
      <c r="I17" s="92"/>
      <c r="J17" s="253" t="s">
        <v>19</v>
      </c>
      <c r="K17" s="253" t="s">
        <v>288</v>
      </c>
      <c r="L17" s="54" t="s">
        <v>289</v>
      </c>
      <c r="M17" s="254" t="s">
        <v>34</v>
      </c>
      <c r="N17" s="92" t="s">
        <v>34</v>
      </c>
      <c r="O17" s="220">
        <v>110</v>
      </c>
      <c r="P17" s="255">
        <v>0</v>
      </c>
      <c r="Q17" s="116">
        <f>P17*O17</f>
        <v>0</v>
      </c>
      <c r="R17" s="55" t="s">
        <v>290</v>
      </c>
      <c r="U17" s="77">
        <v>71614</v>
      </c>
      <c r="V17" s="77">
        <v>30885</v>
      </c>
      <c r="X17" s="77">
        <v>4752</v>
      </c>
      <c r="Y17" s="77">
        <v>1</v>
      </c>
    </row>
    <row r="18" spans="1:25" ht="26.25">
      <c r="A18" s="327"/>
      <c r="B18" s="265"/>
      <c r="C18" s="265"/>
      <c r="D18" s="265"/>
      <c r="E18" s="265"/>
      <c r="F18" s="265"/>
      <c r="G18" s="265"/>
      <c r="H18" s="265"/>
      <c r="I18" s="265"/>
      <c r="J18" s="218" t="s">
        <v>24</v>
      </c>
      <c r="K18" s="218" t="s">
        <v>291</v>
      </c>
      <c r="L18" s="263" t="s">
        <v>292</v>
      </c>
      <c r="M18" s="264" t="s">
        <v>34</v>
      </c>
      <c r="N18" s="265" t="s">
        <v>34</v>
      </c>
      <c r="O18" s="219">
        <v>22</v>
      </c>
      <c r="P18" s="161">
        <v>0</v>
      </c>
      <c r="Q18" s="162">
        <f>P18*O18</f>
        <v>0</v>
      </c>
      <c r="R18" s="55" t="s">
        <v>293</v>
      </c>
      <c r="U18" s="77">
        <v>71615</v>
      </c>
      <c r="V18" s="77">
        <v>30885</v>
      </c>
      <c r="X18" s="77">
        <v>4606</v>
      </c>
      <c r="Y18" s="77">
        <v>1</v>
      </c>
    </row>
    <row r="19" spans="1:17" ht="12.75">
      <c r="A19" s="327"/>
      <c r="B19" s="92"/>
      <c r="C19" s="92"/>
      <c r="D19" s="92"/>
      <c r="E19" s="92"/>
      <c r="F19" s="92"/>
      <c r="G19" s="92"/>
      <c r="H19" s="92"/>
      <c r="I19" s="92"/>
      <c r="J19" s="253"/>
      <c r="K19" s="253"/>
      <c r="L19" s="54"/>
      <c r="M19" s="254"/>
      <c r="N19" s="92"/>
      <c r="P19" s="32" t="s">
        <v>294</v>
      </c>
      <c r="Q19" s="59">
        <f>SUM(Q17:Q18)</f>
        <v>0</v>
      </c>
    </row>
    <row r="20" spans="1:16" ht="12.75">
      <c r="A20" s="327"/>
      <c r="B20" s="92"/>
      <c r="C20" s="92"/>
      <c r="D20" s="92"/>
      <c r="E20" s="92"/>
      <c r="F20" s="92"/>
      <c r="G20" s="92"/>
      <c r="H20" s="92"/>
      <c r="I20" s="92"/>
      <c r="J20" s="253"/>
      <c r="K20" s="253"/>
      <c r="L20" s="54"/>
      <c r="M20" s="254"/>
      <c r="N20" s="92"/>
      <c r="P20" s="255"/>
    </row>
    <row r="21" spans="1:16" ht="12.75">
      <c r="A21" s="327"/>
      <c r="B21" s="92"/>
      <c r="C21" s="92"/>
      <c r="D21" s="92"/>
      <c r="E21" s="92"/>
      <c r="F21" s="92"/>
      <c r="G21" s="92"/>
      <c r="H21" s="92"/>
      <c r="I21" s="92"/>
      <c r="J21" s="253"/>
      <c r="K21" s="253"/>
      <c r="L21" s="54"/>
      <c r="M21" s="254"/>
      <c r="N21" s="92"/>
      <c r="P21" s="255"/>
    </row>
    <row r="22" spans="1:21" ht="12.75">
      <c r="A22" s="327"/>
      <c r="B22" s="92"/>
      <c r="C22" s="92" t="s">
        <v>295</v>
      </c>
      <c r="D22" s="92"/>
      <c r="E22" s="92"/>
      <c r="F22" s="92"/>
      <c r="G22" s="92"/>
      <c r="H22" s="92"/>
      <c r="I22" s="92"/>
      <c r="J22" s="253"/>
      <c r="K22" s="253"/>
      <c r="L22" s="54"/>
      <c r="M22" s="254"/>
      <c r="N22" s="92"/>
      <c r="P22" s="255"/>
      <c r="U22" s="77">
        <v>30886</v>
      </c>
    </row>
    <row r="23" spans="1:25" ht="12.75">
      <c r="A23" s="327"/>
      <c r="B23" s="265"/>
      <c r="C23" s="265"/>
      <c r="D23" s="265"/>
      <c r="E23" s="265"/>
      <c r="F23" s="265"/>
      <c r="G23" s="265"/>
      <c r="H23" s="265"/>
      <c r="I23" s="265"/>
      <c r="J23" s="218" t="s">
        <v>19</v>
      </c>
      <c r="K23" s="218" t="s">
        <v>172</v>
      </c>
      <c r="L23" s="263" t="s">
        <v>173</v>
      </c>
      <c r="M23" s="264" t="s">
        <v>39</v>
      </c>
      <c r="N23" s="265" t="s">
        <v>39</v>
      </c>
      <c r="O23" s="219">
        <v>234</v>
      </c>
      <c r="P23" s="161">
        <v>0</v>
      </c>
      <c r="Q23" s="162">
        <f>P23*O23</f>
        <v>0</v>
      </c>
      <c r="R23" s="55" t="s">
        <v>174</v>
      </c>
      <c r="U23" s="77">
        <v>71616</v>
      </c>
      <c r="V23" s="77">
        <v>30886</v>
      </c>
      <c r="X23" s="77">
        <v>3771</v>
      </c>
      <c r="Y23" s="77">
        <v>1</v>
      </c>
    </row>
    <row r="24" spans="1:17" ht="12.75">
      <c r="A24" s="327"/>
      <c r="B24" s="92"/>
      <c r="C24" s="92"/>
      <c r="D24" s="92"/>
      <c r="E24" s="92"/>
      <c r="F24" s="92"/>
      <c r="G24" s="92"/>
      <c r="H24" s="92"/>
      <c r="I24" s="92"/>
      <c r="J24" s="253"/>
      <c r="K24" s="253"/>
      <c r="L24" s="54"/>
      <c r="M24" s="254"/>
      <c r="N24" s="92"/>
      <c r="P24" s="30" t="s">
        <v>296</v>
      </c>
      <c r="Q24" s="59">
        <f>SUM(Q23:Q23)</f>
        <v>0</v>
      </c>
    </row>
    <row r="25" spans="1:16" ht="12.75">
      <c r="A25" s="327"/>
      <c r="B25" s="92"/>
      <c r="C25" s="92"/>
      <c r="D25" s="92"/>
      <c r="E25" s="92"/>
      <c r="F25" s="92"/>
      <c r="G25" s="92"/>
      <c r="H25" s="92"/>
      <c r="I25" s="92"/>
      <c r="J25" s="253"/>
      <c r="K25" s="253"/>
      <c r="L25" s="54"/>
      <c r="M25" s="254"/>
      <c r="N25" s="92"/>
      <c r="P25" s="255"/>
    </row>
    <row r="26" spans="1:16" ht="12.75">
      <c r="A26" s="327"/>
      <c r="B26" s="92"/>
      <c r="C26" s="92"/>
      <c r="D26" s="92"/>
      <c r="E26" s="92"/>
      <c r="F26" s="92"/>
      <c r="G26" s="92"/>
      <c r="H26" s="92"/>
      <c r="I26" s="92"/>
      <c r="J26" s="253"/>
      <c r="K26" s="253"/>
      <c r="L26" s="54"/>
      <c r="M26" s="254"/>
      <c r="N26" s="92"/>
      <c r="P26" s="255"/>
    </row>
    <row r="27" spans="1:21" ht="12.75">
      <c r="A27" s="327"/>
      <c r="B27" s="92"/>
      <c r="C27" s="92" t="s">
        <v>297</v>
      </c>
      <c r="D27" s="92"/>
      <c r="E27" s="92"/>
      <c r="F27" s="92"/>
      <c r="G27" s="92"/>
      <c r="H27" s="92"/>
      <c r="I27" s="92"/>
      <c r="J27" s="253"/>
      <c r="K27" s="253"/>
      <c r="L27" s="54"/>
      <c r="M27" s="254"/>
      <c r="N27" s="92"/>
      <c r="O27" s="273"/>
      <c r="P27" s="255"/>
      <c r="U27" s="77">
        <v>30887</v>
      </c>
    </row>
    <row r="28" spans="1:25" ht="12.75">
      <c r="A28" s="327"/>
      <c r="B28" s="92"/>
      <c r="C28" s="92"/>
      <c r="D28" s="92"/>
      <c r="E28" s="92"/>
      <c r="F28" s="92"/>
      <c r="G28" s="92"/>
      <c r="H28" s="92"/>
      <c r="I28" s="92"/>
      <c r="J28" s="253" t="s">
        <v>19</v>
      </c>
      <c r="K28" s="253" t="s">
        <v>298</v>
      </c>
      <c r="L28" s="54" t="s">
        <v>299</v>
      </c>
      <c r="M28" s="254" t="s">
        <v>34</v>
      </c>
      <c r="N28" s="92" t="s">
        <v>34</v>
      </c>
      <c r="O28" s="273">
        <v>46</v>
      </c>
      <c r="P28" s="255">
        <v>0</v>
      </c>
      <c r="Q28" s="116">
        <f>P28*O28</f>
        <v>0</v>
      </c>
      <c r="R28" s="55" t="s">
        <v>300</v>
      </c>
      <c r="U28" s="77">
        <v>71618</v>
      </c>
      <c r="V28" s="77">
        <v>30887</v>
      </c>
      <c r="X28" s="77">
        <v>4894</v>
      </c>
      <c r="Y28" s="77">
        <v>1</v>
      </c>
    </row>
    <row r="29" spans="1:24" ht="12.75">
      <c r="A29" s="327"/>
      <c r="B29" s="92"/>
      <c r="C29" s="92"/>
      <c r="D29" s="92"/>
      <c r="E29" s="92"/>
      <c r="F29" s="92"/>
      <c r="G29" s="92"/>
      <c r="H29" s="92"/>
      <c r="I29" s="92"/>
      <c r="J29" s="253" t="s">
        <v>24</v>
      </c>
      <c r="K29" s="253" t="s">
        <v>301</v>
      </c>
      <c r="L29" s="54" t="s">
        <v>302</v>
      </c>
      <c r="M29" s="254" t="s">
        <v>34</v>
      </c>
      <c r="N29" s="92" t="s">
        <v>34</v>
      </c>
      <c r="O29" s="273">
        <v>7</v>
      </c>
      <c r="P29" s="255">
        <v>0</v>
      </c>
      <c r="Q29" s="116">
        <f>P29*O29</f>
        <v>0</v>
      </c>
      <c r="U29" s="77">
        <v>71619</v>
      </c>
      <c r="V29" s="77">
        <v>30887</v>
      </c>
      <c r="X29" s="77">
        <v>23484</v>
      </c>
    </row>
    <row r="30" spans="1:24" ht="26.25">
      <c r="A30" s="327"/>
      <c r="B30" s="265"/>
      <c r="C30" s="265"/>
      <c r="D30" s="265"/>
      <c r="E30" s="265"/>
      <c r="F30" s="265"/>
      <c r="G30" s="265"/>
      <c r="H30" s="265"/>
      <c r="I30" s="265"/>
      <c r="J30" s="218" t="s">
        <v>27</v>
      </c>
      <c r="K30" s="218" t="s">
        <v>303</v>
      </c>
      <c r="L30" s="263" t="s">
        <v>304</v>
      </c>
      <c r="M30" s="264" t="s">
        <v>34</v>
      </c>
      <c r="N30" s="265" t="s">
        <v>34</v>
      </c>
      <c r="O30" s="219">
        <v>86</v>
      </c>
      <c r="P30" s="161">
        <v>0</v>
      </c>
      <c r="Q30" s="162">
        <f>P30*O30</f>
        <v>0</v>
      </c>
      <c r="U30" s="77">
        <v>71620</v>
      </c>
      <c r="V30" s="77">
        <v>30887</v>
      </c>
      <c r="X30" s="77">
        <v>23488</v>
      </c>
    </row>
    <row r="31" spans="1:17" ht="12.75">
      <c r="A31" s="327"/>
      <c r="B31" s="92"/>
      <c r="C31" s="92"/>
      <c r="D31" s="92"/>
      <c r="E31" s="92"/>
      <c r="F31" s="92"/>
      <c r="G31" s="92"/>
      <c r="H31" s="92"/>
      <c r="I31" s="92"/>
      <c r="J31" s="253"/>
      <c r="K31" s="253"/>
      <c r="L31" s="54"/>
      <c r="M31" s="254"/>
      <c r="N31" s="92"/>
      <c r="O31" s="273"/>
      <c r="P31" s="30" t="s">
        <v>305</v>
      </c>
      <c r="Q31" s="59">
        <f>SUM(Q28:Q30)</f>
        <v>0</v>
      </c>
    </row>
    <row r="32" spans="1:17" ht="12.75">
      <c r="A32" s="327"/>
      <c r="B32" s="92"/>
      <c r="C32" s="92"/>
      <c r="D32" s="92"/>
      <c r="E32" s="92"/>
      <c r="F32" s="92"/>
      <c r="G32" s="92"/>
      <c r="H32" s="92"/>
      <c r="I32" s="92"/>
      <c r="J32" s="253"/>
      <c r="K32" s="253"/>
      <c r="L32" s="54"/>
      <c r="M32" s="254"/>
      <c r="N32" s="92"/>
      <c r="O32" s="273"/>
      <c r="P32" s="32" t="s">
        <v>100</v>
      </c>
      <c r="Q32" s="59">
        <f>Q31+Q24+Q19</f>
        <v>0</v>
      </c>
    </row>
    <row r="33" spans="1:16" ht="12.75">
      <c r="A33" s="327"/>
      <c r="B33" s="92"/>
      <c r="C33" s="92"/>
      <c r="D33" s="92"/>
      <c r="E33" s="92"/>
      <c r="F33" s="92"/>
      <c r="G33" s="92"/>
      <c r="H33" s="92"/>
      <c r="I33" s="92"/>
      <c r="J33" s="253"/>
      <c r="K33" s="253"/>
      <c r="L33" s="54"/>
      <c r="M33" s="254"/>
      <c r="N33" s="92"/>
      <c r="O33" s="273"/>
      <c r="P33" s="255"/>
    </row>
    <row r="34" spans="1:16" ht="12.75">
      <c r="A34" s="327"/>
      <c r="B34" s="92"/>
      <c r="C34" s="92"/>
      <c r="D34" s="92"/>
      <c r="E34" s="92"/>
      <c r="F34" s="92"/>
      <c r="G34" s="92"/>
      <c r="H34" s="92"/>
      <c r="I34" s="92"/>
      <c r="J34" s="253"/>
      <c r="K34" s="253"/>
      <c r="L34" s="54"/>
      <c r="M34" s="254"/>
      <c r="N34" s="92"/>
      <c r="O34" s="273"/>
      <c r="P34" s="255"/>
    </row>
    <row r="35" spans="1:21" ht="12.75">
      <c r="A35" s="327"/>
      <c r="B35" s="92" t="s">
        <v>306</v>
      </c>
      <c r="C35" s="92"/>
      <c r="D35" s="92"/>
      <c r="E35" s="92"/>
      <c r="F35" s="92"/>
      <c r="G35" s="92"/>
      <c r="H35" s="92"/>
      <c r="I35" s="92"/>
      <c r="J35" s="253"/>
      <c r="K35" s="253"/>
      <c r="L35" s="54"/>
      <c r="M35" s="254"/>
      <c r="N35" s="92"/>
      <c r="O35" s="273"/>
      <c r="P35" s="255"/>
      <c r="Q35" s="60" t="s">
        <v>307</v>
      </c>
      <c r="U35" s="77">
        <v>30888</v>
      </c>
    </row>
    <row r="36" spans="1:16" ht="12.75">
      <c r="A36" s="327"/>
      <c r="B36" s="92"/>
      <c r="C36" s="92"/>
      <c r="D36" s="92"/>
      <c r="E36" s="92"/>
      <c r="F36" s="92"/>
      <c r="G36" s="92"/>
      <c r="H36" s="92"/>
      <c r="I36" s="92"/>
      <c r="J36" s="253"/>
      <c r="K36" s="253"/>
      <c r="L36" s="54"/>
      <c r="M36" s="254"/>
      <c r="N36" s="92"/>
      <c r="O36" s="273"/>
      <c r="P36" s="255"/>
    </row>
    <row r="37" spans="1:16" ht="12.75">
      <c r="A37" s="327"/>
      <c r="B37" s="92"/>
      <c r="C37" s="92"/>
      <c r="D37" s="92"/>
      <c r="E37" s="92"/>
      <c r="F37" s="92"/>
      <c r="G37" s="92"/>
      <c r="H37" s="92"/>
      <c r="I37" s="92"/>
      <c r="J37" s="253"/>
      <c r="K37" s="253"/>
      <c r="L37" s="54"/>
      <c r="M37" s="254"/>
      <c r="N37" s="92"/>
      <c r="O37" s="273"/>
      <c r="P37" s="255"/>
    </row>
    <row r="38" spans="1:21" ht="12.75">
      <c r="A38" s="327"/>
      <c r="B38" s="92" t="s">
        <v>308</v>
      </c>
      <c r="C38" s="92"/>
      <c r="D38" s="92"/>
      <c r="E38" s="92"/>
      <c r="F38" s="92"/>
      <c r="G38" s="92"/>
      <c r="H38" s="92"/>
      <c r="I38" s="92"/>
      <c r="J38" s="253"/>
      <c r="K38" s="253"/>
      <c r="L38" s="54"/>
      <c r="M38" s="254"/>
      <c r="N38" s="92"/>
      <c r="O38" s="273"/>
      <c r="P38" s="255"/>
      <c r="U38" s="77">
        <v>30889</v>
      </c>
    </row>
    <row r="39" spans="1:21" ht="12.75">
      <c r="A39" s="327"/>
      <c r="B39" s="92"/>
      <c r="C39" s="92" t="s">
        <v>309</v>
      </c>
      <c r="D39" s="92"/>
      <c r="E39" s="92"/>
      <c r="F39" s="92"/>
      <c r="G39" s="92"/>
      <c r="H39" s="92"/>
      <c r="I39" s="92"/>
      <c r="J39" s="253"/>
      <c r="K39" s="253"/>
      <c r="L39" s="54"/>
      <c r="M39" s="254"/>
      <c r="N39" s="92"/>
      <c r="O39" s="273"/>
      <c r="P39" s="255"/>
      <c r="U39" s="77">
        <v>30890</v>
      </c>
    </row>
    <row r="40" spans="1:24" ht="26.25">
      <c r="A40" s="327"/>
      <c r="B40" s="265"/>
      <c r="C40" s="265"/>
      <c r="D40" s="265"/>
      <c r="E40" s="265"/>
      <c r="F40" s="265"/>
      <c r="G40" s="265"/>
      <c r="H40" s="265"/>
      <c r="I40" s="265"/>
      <c r="J40" s="218" t="s">
        <v>19</v>
      </c>
      <c r="K40" s="218" t="s">
        <v>310</v>
      </c>
      <c r="L40" s="263" t="s">
        <v>311</v>
      </c>
      <c r="M40" s="264" t="s">
        <v>39</v>
      </c>
      <c r="N40" s="265" t="s">
        <v>39</v>
      </c>
      <c r="O40" s="219">
        <v>49</v>
      </c>
      <c r="P40" s="161">
        <v>0</v>
      </c>
      <c r="Q40" s="162">
        <f>P40*O40</f>
        <v>0</v>
      </c>
      <c r="U40" s="77">
        <v>71621</v>
      </c>
      <c r="V40" s="77">
        <v>30890</v>
      </c>
      <c r="X40" s="77">
        <v>23485</v>
      </c>
    </row>
    <row r="41" spans="1:17" ht="12.75">
      <c r="A41" s="327"/>
      <c r="B41" s="92"/>
      <c r="C41" s="92"/>
      <c r="D41" s="92"/>
      <c r="E41" s="92"/>
      <c r="F41" s="92"/>
      <c r="G41" s="92"/>
      <c r="H41" s="92"/>
      <c r="I41" s="92"/>
      <c r="J41" s="253"/>
      <c r="K41" s="253"/>
      <c r="L41" s="54"/>
      <c r="M41" s="254"/>
      <c r="N41" s="92"/>
      <c r="O41" s="273"/>
      <c r="P41" s="30" t="s">
        <v>312</v>
      </c>
      <c r="Q41" s="59">
        <f>SUM(Q40)</f>
        <v>0</v>
      </c>
    </row>
    <row r="42" spans="1:16" ht="12.75">
      <c r="A42" s="327"/>
      <c r="B42" s="92"/>
      <c r="C42" s="92"/>
      <c r="D42" s="92"/>
      <c r="E42" s="92"/>
      <c r="F42" s="92"/>
      <c r="G42" s="92"/>
      <c r="H42" s="92"/>
      <c r="I42" s="92"/>
      <c r="J42" s="253"/>
      <c r="K42" s="253"/>
      <c r="L42" s="54"/>
      <c r="M42" s="254"/>
      <c r="N42" s="92"/>
      <c r="O42" s="273"/>
      <c r="P42" s="255"/>
    </row>
    <row r="43" spans="1:16" ht="12.75">
      <c r="A43" s="327"/>
      <c r="B43" s="92"/>
      <c r="C43" s="92"/>
      <c r="D43" s="92"/>
      <c r="E43" s="92"/>
      <c r="F43" s="92"/>
      <c r="G43" s="92"/>
      <c r="H43" s="92"/>
      <c r="I43" s="92"/>
      <c r="J43" s="253"/>
      <c r="K43" s="253"/>
      <c r="L43" s="54"/>
      <c r="M43" s="254"/>
      <c r="N43" s="92"/>
      <c r="O43" s="273"/>
      <c r="P43" s="255"/>
    </row>
    <row r="44" spans="3:21" ht="12.75">
      <c r="C44" s="45" t="s">
        <v>313</v>
      </c>
      <c r="Q44" s="60" t="s">
        <v>307</v>
      </c>
      <c r="U44" s="77">
        <v>30891</v>
      </c>
    </row>
    <row r="47" spans="1:21" ht="12.75">
      <c r="A47" s="327"/>
      <c r="B47" s="92"/>
      <c r="C47" s="92" t="s">
        <v>314</v>
      </c>
      <c r="D47" s="92"/>
      <c r="E47" s="92"/>
      <c r="F47" s="92"/>
      <c r="G47" s="92"/>
      <c r="H47" s="92"/>
      <c r="I47" s="92"/>
      <c r="J47" s="253"/>
      <c r="K47" s="253"/>
      <c r="L47" s="54"/>
      <c r="M47" s="254"/>
      <c r="N47" s="92"/>
      <c r="O47" s="273"/>
      <c r="P47" s="255"/>
      <c r="Q47" s="60" t="s">
        <v>307</v>
      </c>
      <c r="U47" s="77">
        <v>30892</v>
      </c>
    </row>
    <row r="48" spans="1:16" ht="12.75">
      <c r="A48" s="327"/>
      <c r="B48" s="92"/>
      <c r="C48" s="92"/>
      <c r="D48" s="92"/>
      <c r="E48" s="92"/>
      <c r="F48" s="92"/>
      <c r="G48" s="92"/>
      <c r="H48" s="92"/>
      <c r="I48" s="92"/>
      <c r="J48" s="253"/>
      <c r="K48" s="253"/>
      <c r="L48" s="54"/>
      <c r="M48" s="254"/>
      <c r="N48" s="92"/>
      <c r="O48" s="273"/>
      <c r="P48" s="255"/>
    </row>
    <row r="49" spans="1:16" ht="12.75">
      <c r="A49" s="327"/>
      <c r="B49" s="92"/>
      <c r="C49" s="92"/>
      <c r="D49" s="92"/>
      <c r="E49" s="92"/>
      <c r="F49" s="92"/>
      <c r="G49" s="92"/>
      <c r="H49" s="92"/>
      <c r="I49" s="92"/>
      <c r="J49" s="253"/>
      <c r="K49" s="253"/>
      <c r="L49" s="54"/>
      <c r="M49" s="254"/>
      <c r="N49" s="92"/>
      <c r="O49" s="273"/>
      <c r="P49" s="255"/>
    </row>
    <row r="50" spans="3:21" ht="12.75">
      <c r="C50" s="45" t="s">
        <v>315</v>
      </c>
      <c r="Q50" s="60" t="s">
        <v>307</v>
      </c>
      <c r="U50" s="77">
        <v>30893</v>
      </c>
    </row>
    <row r="53" spans="3:21" ht="12.75">
      <c r="C53" s="45" t="s">
        <v>316</v>
      </c>
      <c r="U53" s="77">
        <v>30894</v>
      </c>
    </row>
    <row r="54" spans="10:24" ht="26.25">
      <c r="J54" s="194" t="s">
        <v>19</v>
      </c>
      <c r="K54" s="194" t="s">
        <v>317</v>
      </c>
      <c r="L54" s="55" t="s">
        <v>318</v>
      </c>
      <c r="M54" s="118" t="s">
        <v>319</v>
      </c>
      <c r="N54" s="45" t="s">
        <v>319</v>
      </c>
      <c r="O54" s="220">
        <v>19</v>
      </c>
      <c r="P54" s="252">
        <v>0</v>
      </c>
      <c r="Q54" s="116">
        <f>P54*O54</f>
        <v>0</v>
      </c>
      <c r="U54" s="77">
        <v>71622</v>
      </c>
      <c r="V54" s="77">
        <v>30894</v>
      </c>
      <c r="X54" s="77">
        <v>23489</v>
      </c>
    </row>
    <row r="55" spans="10:25" ht="26.25">
      <c r="J55" s="194" t="s">
        <v>24</v>
      </c>
      <c r="K55" s="194" t="s">
        <v>320</v>
      </c>
      <c r="L55" s="55" t="s">
        <v>321</v>
      </c>
      <c r="M55" s="118" t="s">
        <v>112</v>
      </c>
      <c r="N55" s="45" t="s">
        <v>112</v>
      </c>
      <c r="O55" s="220">
        <v>19</v>
      </c>
      <c r="P55" s="252">
        <v>0</v>
      </c>
      <c r="Q55" s="116">
        <f>P55*O55</f>
        <v>0</v>
      </c>
      <c r="U55" s="77">
        <v>71623</v>
      </c>
      <c r="V55" s="77">
        <v>30894</v>
      </c>
      <c r="X55" s="77">
        <v>8496</v>
      </c>
      <c r="Y55" s="77">
        <v>2</v>
      </c>
    </row>
    <row r="56" spans="2:25" ht="26.25">
      <c r="B56" s="265"/>
      <c r="C56" s="265"/>
      <c r="D56" s="265"/>
      <c r="E56" s="265"/>
      <c r="F56" s="265"/>
      <c r="G56" s="265"/>
      <c r="H56" s="265"/>
      <c r="I56" s="265"/>
      <c r="J56" s="218" t="s">
        <v>27</v>
      </c>
      <c r="K56" s="218" t="s">
        <v>322</v>
      </c>
      <c r="L56" s="263" t="s">
        <v>323</v>
      </c>
      <c r="M56" s="264" t="s">
        <v>21</v>
      </c>
      <c r="N56" s="265" t="s">
        <v>22</v>
      </c>
      <c r="O56" s="219">
        <v>2</v>
      </c>
      <c r="P56" s="161">
        <v>0</v>
      </c>
      <c r="Q56" s="162">
        <f>P56*O56</f>
        <v>0</v>
      </c>
      <c r="U56" s="77">
        <v>71624</v>
      </c>
      <c r="V56" s="77">
        <v>30894</v>
      </c>
      <c r="X56" s="77">
        <v>8559</v>
      </c>
      <c r="Y56" s="77">
        <v>2</v>
      </c>
    </row>
    <row r="57" spans="16:17" ht="12.75">
      <c r="P57" s="32" t="s">
        <v>324</v>
      </c>
      <c r="Q57" s="59">
        <f>SUM(Q54:Q56)</f>
        <v>0</v>
      </c>
    </row>
    <row r="58" spans="16:17" ht="12.75">
      <c r="P58" s="30" t="s">
        <v>325</v>
      </c>
      <c r="Q58" s="59">
        <f>Q57+Q41</f>
        <v>0</v>
      </c>
    </row>
    <row r="61" spans="2:21" ht="12.75">
      <c r="B61" s="45" t="s">
        <v>326</v>
      </c>
      <c r="U61" s="77">
        <v>30895</v>
      </c>
    </row>
    <row r="62" spans="3:21" ht="12.75">
      <c r="C62" s="45" t="s">
        <v>327</v>
      </c>
      <c r="U62" s="77">
        <v>30896</v>
      </c>
    </row>
    <row r="63" spans="2:25" ht="12.75">
      <c r="B63" s="265"/>
      <c r="C63" s="265"/>
      <c r="D63" s="265"/>
      <c r="E63" s="265"/>
      <c r="F63" s="265"/>
      <c r="G63" s="265"/>
      <c r="H63" s="265"/>
      <c r="I63" s="265"/>
      <c r="J63" s="218" t="s">
        <v>19</v>
      </c>
      <c r="K63" s="218" t="s">
        <v>328</v>
      </c>
      <c r="L63" s="263" t="s">
        <v>329</v>
      </c>
      <c r="M63" s="264" t="s">
        <v>39</v>
      </c>
      <c r="N63" s="265" t="s">
        <v>39</v>
      </c>
      <c r="O63" s="219">
        <v>15</v>
      </c>
      <c r="P63" s="161">
        <v>0</v>
      </c>
      <c r="Q63" s="162">
        <f>P63*O63</f>
        <v>0</v>
      </c>
      <c r="R63" s="55" t="s">
        <v>330</v>
      </c>
      <c r="U63" s="77">
        <v>71625</v>
      </c>
      <c r="V63" s="77">
        <v>30896</v>
      </c>
      <c r="X63" s="77">
        <v>2521</v>
      </c>
      <c r="Y63" s="77">
        <v>1</v>
      </c>
    </row>
    <row r="64" spans="16:17" ht="12.75">
      <c r="P64" s="32" t="s">
        <v>331</v>
      </c>
      <c r="Q64" s="59">
        <f>SUM(Q63)</f>
        <v>0</v>
      </c>
    </row>
    <row r="67" spans="3:21" ht="12.75">
      <c r="C67" s="45" t="s">
        <v>332</v>
      </c>
      <c r="U67" s="77">
        <v>30897</v>
      </c>
    </row>
    <row r="68" spans="2:25" ht="26.25">
      <c r="B68" s="265"/>
      <c r="C68" s="265"/>
      <c r="D68" s="265"/>
      <c r="E68" s="265"/>
      <c r="F68" s="265"/>
      <c r="G68" s="265"/>
      <c r="H68" s="265"/>
      <c r="I68" s="265"/>
      <c r="J68" s="218" t="s">
        <v>19</v>
      </c>
      <c r="K68" s="218" t="s">
        <v>333</v>
      </c>
      <c r="L68" s="263" t="s">
        <v>334</v>
      </c>
      <c r="M68" s="264" t="s">
        <v>72</v>
      </c>
      <c r="N68" s="265" t="s">
        <v>72</v>
      </c>
      <c r="O68" s="219">
        <v>105</v>
      </c>
      <c r="P68" s="161">
        <v>0</v>
      </c>
      <c r="Q68" s="162">
        <f>P68*O68</f>
        <v>0</v>
      </c>
      <c r="R68" s="55" t="s">
        <v>335</v>
      </c>
      <c r="U68" s="77">
        <v>71626</v>
      </c>
      <c r="V68" s="77">
        <v>30897</v>
      </c>
      <c r="X68" s="77">
        <v>2577</v>
      </c>
      <c r="Y68" s="77">
        <v>1</v>
      </c>
    </row>
    <row r="69" spans="16:17" ht="12.75">
      <c r="P69" s="32" t="s">
        <v>336</v>
      </c>
      <c r="Q69" s="59">
        <f>SUM(Q68)</f>
        <v>0</v>
      </c>
    </row>
    <row r="72" spans="3:21" ht="12.75">
      <c r="C72" s="45" t="s">
        <v>337</v>
      </c>
      <c r="U72" s="77">
        <v>30898</v>
      </c>
    </row>
    <row r="73" spans="2:25" ht="26.25">
      <c r="B73" s="265"/>
      <c r="C73" s="265"/>
      <c r="D73" s="265"/>
      <c r="E73" s="265"/>
      <c r="F73" s="265"/>
      <c r="G73" s="265"/>
      <c r="H73" s="265"/>
      <c r="I73" s="265"/>
      <c r="J73" s="218" t="s">
        <v>19</v>
      </c>
      <c r="K73" s="218" t="s">
        <v>338</v>
      </c>
      <c r="L73" s="263" t="s">
        <v>339</v>
      </c>
      <c r="M73" s="264" t="s">
        <v>34</v>
      </c>
      <c r="N73" s="265" t="s">
        <v>34</v>
      </c>
      <c r="O73" s="219">
        <v>3</v>
      </c>
      <c r="P73" s="161">
        <v>0</v>
      </c>
      <c r="Q73" s="162">
        <f>P73*O73</f>
        <v>0</v>
      </c>
      <c r="U73" s="77">
        <v>71627</v>
      </c>
      <c r="V73" s="77">
        <v>30898</v>
      </c>
      <c r="X73" s="77">
        <v>8979</v>
      </c>
      <c r="Y73" s="77">
        <v>2</v>
      </c>
    </row>
    <row r="74" spans="16:17" ht="12.75">
      <c r="P74" s="32" t="s">
        <v>340</v>
      </c>
      <c r="Q74" s="59">
        <f>SUM(Q73)</f>
        <v>0</v>
      </c>
    </row>
    <row r="77" spans="3:21" ht="12.75">
      <c r="C77" s="45" t="s">
        <v>341</v>
      </c>
      <c r="U77" s="77">
        <v>30899</v>
      </c>
    </row>
    <row r="78" spans="10:25" ht="26.25">
      <c r="J78" s="194" t="s">
        <v>19</v>
      </c>
      <c r="K78" s="194" t="s">
        <v>85</v>
      </c>
      <c r="L78" s="55" t="s">
        <v>342</v>
      </c>
      <c r="M78" s="118" t="s">
        <v>39</v>
      </c>
      <c r="N78" s="45" t="s">
        <v>39</v>
      </c>
      <c r="O78" s="220">
        <v>0.9</v>
      </c>
      <c r="P78" s="252">
        <v>0</v>
      </c>
      <c r="Q78" s="116">
        <f>P78*O78</f>
        <v>0</v>
      </c>
      <c r="R78" s="55" t="s">
        <v>343</v>
      </c>
      <c r="U78" s="77">
        <v>71628</v>
      </c>
      <c r="V78" s="77">
        <v>30899</v>
      </c>
      <c r="X78" s="77">
        <v>2744</v>
      </c>
      <c r="Y78" s="77">
        <v>1</v>
      </c>
    </row>
    <row r="79" spans="2:24" ht="26.25">
      <c r="B79" s="265"/>
      <c r="C79" s="265"/>
      <c r="D79" s="265"/>
      <c r="E79" s="265"/>
      <c r="F79" s="265"/>
      <c r="G79" s="265"/>
      <c r="H79" s="265"/>
      <c r="I79" s="265"/>
      <c r="J79" s="218" t="s">
        <v>24</v>
      </c>
      <c r="K79" s="218" t="s">
        <v>344</v>
      </c>
      <c r="L79" s="263" t="s">
        <v>345</v>
      </c>
      <c r="M79" s="264" t="s">
        <v>21</v>
      </c>
      <c r="N79" s="265" t="s">
        <v>22</v>
      </c>
      <c r="O79" s="219">
        <v>43</v>
      </c>
      <c r="P79" s="161">
        <v>0</v>
      </c>
      <c r="Q79" s="162">
        <f>P79*O79</f>
        <v>0</v>
      </c>
      <c r="U79" s="77">
        <v>71629</v>
      </c>
      <c r="V79" s="77">
        <v>30899</v>
      </c>
      <c r="X79" s="77">
        <v>23486</v>
      </c>
    </row>
    <row r="80" spans="16:17" ht="12.75">
      <c r="P80" s="32" t="s">
        <v>346</v>
      </c>
      <c r="Q80" s="59">
        <f>SUM(Q78:Q79)</f>
        <v>0</v>
      </c>
    </row>
    <row r="81" spans="16:17" ht="12.75">
      <c r="P81" s="32" t="s">
        <v>347</v>
      </c>
      <c r="Q81" s="59">
        <f>Q80+Q74+Q69+Q64</f>
        <v>0</v>
      </c>
    </row>
    <row r="84" spans="2:21" ht="12.75">
      <c r="B84" s="45" t="s">
        <v>348</v>
      </c>
      <c r="Q84" s="60" t="s">
        <v>307</v>
      </c>
      <c r="U84" s="77">
        <v>30900</v>
      </c>
    </row>
    <row r="87" spans="2:21" ht="12.75">
      <c r="B87" s="45" t="s">
        <v>349</v>
      </c>
      <c r="U87" s="77">
        <v>30901</v>
      </c>
    </row>
    <row r="88" spans="3:21" ht="12.75">
      <c r="C88" s="45" t="s">
        <v>350</v>
      </c>
      <c r="U88" s="77">
        <v>30902</v>
      </c>
    </row>
    <row r="89" spans="2:25" ht="12.75">
      <c r="B89" s="262"/>
      <c r="C89" s="262"/>
      <c r="D89" s="262"/>
      <c r="E89" s="262"/>
      <c r="F89" s="262"/>
      <c r="G89" s="262"/>
      <c r="H89" s="262"/>
      <c r="I89" s="262"/>
      <c r="J89" s="142" t="s">
        <v>19</v>
      </c>
      <c r="K89" s="142" t="s">
        <v>243</v>
      </c>
      <c r="L89" s="73" t="s">
        <v>244</v>
      </c>
      <c r="M89" s="312" t="s">
        <v>30</v>
      </c>
      <c r="N89" s="262" t="s">
        <v>31</v>
      </c>
      <c r="O89" s="219">
        <v>8</v>
      </c>
      <c r="P89" s="392">
        <v>55</v>
      </c>
      <c r="Q89" s="162">
        <f>P89*O89</f>
        <v>440</v>
      </c>
      <c r="R89" s="55" t="s">
        <v>245</v>
      </c>
      <c r="U89" s="77">
        <v>71630</v>
      </c>
      <c r="V89" s="77">
        <v>30902</v>
      </c>
      <c r="X89" s="77">
        <v>428</v>
      </c>
      <c r="Y89" s="77">
        <v>1</v>
      </c>
    </row>
    <row r="90" spans="16:17" ht="12.75">
      <c r="P90" s="32" t="s">
        <v>351</v>
      </c>
      <c r="Q90" s="59">
        <f>SUM(Q89:Q89)</f>
        <v>440</v>
      </c>
    </row>
    <row r="91" spans="16:17" ht="12.75">
      <c r="P91" s="32" t="s">
        <v>352</v>
      </c>
      <c r="Q91" s="59">
        <f>Q90</f>
        <v>440</v>
      </c>
    </row>
    <row r="93" spans="2:20" s="61" customFormat="1" ht="17.25">
      <c r="B93" s="62"/>
      <c r="C93" s="62"/>
      <c r="D93" s="62"/>
      <c r="E93" s="62"/>
      <c r="F93" s="62"/>
      <c r="G93" s="62"/>
      <c r="H93" s="62"/>
      <c r="I93" s="62"/>
      <c r="J93" s="112"/>
      <c r="K93" s="112"/>
      <c r="L93" s="63"/>
      <c r="M93" s="64"/>
      <c r="N93" s="62"/>
      <c r="O93" s="65"/>
      <c r="P93" s="56" t="s">
        <v>572</v>
      </c>
      <c r="Q93" s="66">
        <f>Q91+Q81+Q58+Q32+Q12</f>
        <v>440</v>
      </c>
      <c r="R93" s="63"/>
      <c r="S93" s="63"/>
      <c r="T93" s="63"/>
    </row>
    <row r="97" ht="17.25">
      <c r="B97" s="2" t="s">
        <v>353</v>
      </c>
    </row>
    <row r="99" spans="2:17" ht="12.75">
      <c r="B99" s="45" t="s">
        <v>18</v>
      </c>
      <c r="O99" s="347"/>
      <c r="P99" s="348"/>
      <c r="Q99" s="348"/>
    </row>
    <row r="100" spans="3:17" ht="12.75">
      <c r="C100" s="45" t="s">
        <v>115</v>
      </c>
      <c r="O100" s="347"/>
      <c r="Q100" s="252"/>
    </row>
    <row r="101" spans="10:17" ht="12.75">
      <c r="J101" s="194" t="s">
        <v>19</v>
      </c>
      <c r="K101" s="194" t="s">
        <v>116</v>
      </c>
      <c r="L101" s="55" t="s">
        <v>117</v>
      </c>
      <c r="M101" s="118" t="s">
        <v>118</v>
      </c>
      <c r="N101" s="45" t="s">
        <v>119</v>
      </c>
      <c r="O101" s="347">
        <v>0.281</v>
      </c>
      <c r="P101" s="252">
        <v>0</v>
      </c>
      <c r="Q101" s="116">
        <f>P101*O101</f>
        <v>0</v>
      </c>
    </row>
    <row r="102" spans="2:17" ht="12.75">
      <c r="B102" s="265"/>
      <c r="C102" s="265"/>
      <c r="D102" s="265"/>
      <c r="E102" s="265"/>
      <c r="F102" s="265"/>
      <c r="G102" s="265"/>
      <c r="H102" s="265"/>
      <c r="I102" s="265"/>
      <c r="J102" s="218" t="s">
        <v>24</v>
      </c>
      <c r="K102" s="218" t="s">
        <v>121</v>
      </c>
      <c r="L102" s="263" t="s">
        <v>122</v>
      </c>
      <c r="M102" s="264" t="s">
        <v>21</v>
      </c>
      <c r="N102" s="265" t="s">
        <v>22</v>
      </c>
      <c r="O102" s="349">
        <v>33</v>
      </c>
      <c r="P102" s="161">
        <v>0</v>
      </c>
      <c r="Q102" s="162">
        <f>P102*O102</f>
        <v>0</v>
      </c>
    </row>
    <row r="103" spans="2:17" ht="12.75">
      <c r="B103" s="92"/>
      <c r="C103" s="92"/>
      <c r="D103" s="92"/>
      <c r="E103" s="92"/>
      <c r="F103" s="92"/>
      <c r="G103" s="92"/>
      <c r="H103" s="92"/>
      <c r="I103" s="92"/>
      <c r="J103" s="253"/>
      <c r="K103" s="253"/>
      <c r="L103" s="54"/>
      <c r="M103" s="254"/>
      <c r="N103" s="92"/>
      <c r="O103" s="347"/>
      <c r="P103" s="32" t="s">
        <v>124</v>
      </c>
      <c r="Q103" s="31">
        <f>SUM(Q101:Q102)</f>
        <v>0</v>
      </c>
    </row>
    <row r="104" spans="2:17" ht="12.75">
      <c r="B104" s="92"/>
      <c r="C104" s="92"/>
      <c r="D104" s="92"/>
      <c r="E104" s="92"/>
      <c r="F104" s="92"/>
      <c r="G104" s="92"/>
      <c r="H104" s="92"/>
      <c r="I104" s="92"/>
      <c r="J104" s="253"/>
      <c r="K104" s="253"/>
      <c r="L104" s="54"/>
      <c r="M104" s="254"/>
      <c r="N104" s="92"/>
      <c r="O104" s="347"/>
      <c r="P104" s="255"/>
      <c r="Q104" s="255"/>
    </row>
    <row r="105" spans="2:17" ht="12.75">
      <c r="B105" s="92"/>
      <c r="C105" s="92"/>
      <c r="D105" s="92"/>
      <c r="E105" s="92"/>
      <c r="F105" s="92"/>
      <c r="G105" s="92"/>
      <c r="H105" s="92"/>
      <c r="I105" s="92"/>
      <c r="J105" s="253"/>
      <c r="K105" s="253"/>
      <c r="L105" s="54"/>
      <c r="M105" s="254"/>
      <c r="N105" s="92"/>
      <c r="O105" s="347"/>
      <c r="P105" s="255"/>
      <c r="Q105" s="255"/>
    </row>
    <row r="106" spans="3:17" ht="12.75">
      <c r="C106" s="45" t="s">
        <v>354</v>
      </c>
      <c r="O106" s="347"/>
      <c r="Q106" s="252"/>
    </row>
    <row r="107" spans="10:17" ht="12.75">
      <c r="J107" s="194" t="s">
        <v>19</v>
      </c>
      <c r="K107" s="194" t="s">
        <v>355</v>
      </c>
      <c r="L107" s="55" t="s">
        <v>356</v>
      </c>
      <c r="M107" s="118" t="s">
        <v>21</v>
      </c>
      <c r="N107" s="45" t="s">
        <v>22</v>
      </c>
      <c r="O107" s="347">
        <v>1</v>
      </c>
      <c r="P107" s="252">
        <v>0</v>
      </c>
      <c r="Q107" s="116">
        <f>P107*O107</f>
        <v>0</v>
      </c>
    </row>
    <row r="108" spans="2:17" ht="12.75">
      <c r="B108" s="92"/>
      <c r="C108" s="92"/>
      <c r="D108" s="92"/>
      <c r="E108" s="92"/>
      <c r="F108" s="92"/>
      <c r="G108" s="92"/>
      <c r="H108" s="92"/>
      <c r="I108" s="92"/>
      <c r="J108" s="253" t="s">
        <v>24</v>
      </c>
      <c r="K108" s="253" t="s">
        <v>357</v>
      </c>
      <c r="L108" s="54" t="s">
        <v>358</v>
      </c>
      <c r="M108" s="254" t="s">
        <v>34</v>
      </c>
      <c r="N108" s="92" t="s">
        <v>34</v>
      </c>
      <c r="O108" s="347">
        <v>7</v>
      </c>
      <c r="P108" s="255">
        <v>0</v>
      </c>
      <c r="Q108" s="116">
        <f>P108*O108</f>
        <v>0</v>
      </c>
    </row>
    <row r="109" spans="2:17" ht="12.75">
      <c r="B109" s="92"/>
      <c r="C109" s="92"/>
      <c r="D109" s="92"/>
      <c r="E109" s="92"/>
      <c r="F109" s="92"/>
      <c r="G109" s="92"/>
      <c r="H109" s="92"/>
      <c r="I109" s="92"/>
      <c r="J109" s="253" t="s">
        <v>27</v>
      </c>
      <c r="K109" s="253" t="s">
        <v>359</v>
      </c>
      <c r="L109" s="54" t="s">
        <v>360</v>
      </c>
      <c r="M109" s="254" t="s">
        <v>112</v>
      </c>
      <c r="N109" s="92" t="s">
        <v>112</v>
      </c>
      <c r="O109" s="347">
        <v>3</v>
      </c>
      <c r="P109" s="255">
        <v>0</v>
      </c>
      <c r="Q109" s="116">
        <f>P109*O109</f>
        <v>0</v>
      </c>
    </row>
    <row r="110" spans="2:17" ht="12.75">
      <c r="B110" s="265"/>
      <c r="C110" s="265"/>
      <c r="D110" s="265"/>
      <c r="E110" s="265"/>
      <c r="F110" s="265"/>
      <c r="G110" s="265"/>
      <c r="H110" s="265"/>
      <c r="I110" s="265"/>
      <c r="J110" s="218" t="s">
        <v>28</v>
      </c>
      <c r="K110" s="218" t="s">
        <v>361</v>
      </c>
      <c r="L110" s="263" t="s">
        <v>362</v>
      </c>
      <c r="M110" s="264" t="s">
        <v>112</v>
      </c>
      <c r="N110" s="265" t="s">
        <v>112</v>
      </c>
      <c r="O110" s="349">
        <v>3</v>
      </c>
      <c r="P110" s="161">
        <v>0</v>
      </c>
      <c r="Q110" s="162">
        <f>P110*O110</f>
        <v>0</v>
      </c>
    </row>
    <row r="111" spans="2:17" ht="12.75">
      <c r="B111" s="92"/>
      <c r="C111" s="92"/>
      <c r="D111" s="92"/>
      <c r="E111" s="92"/>
      <c r="F111" s="92"/>
      <c r="G111" s="92"/>
      <c r="H111" s="92"/>
      <c r="I111" s="92"/>
      <c r="J111" s="253"/>
      <c r="K111" s="253"/>
      <c r="L111" s="54"/>
      <c r="M111" s="254"/>
      <c r="N111" s="92"/>
      <c r="O111" s="347"/>
      <c r="P111" s="32" t="s">
        <v>363</v>
      </c>
      <c r="Q111" s="31">
        <f>SUM(Q107:Q110)</f>
        <v>0</v>
      </c>
    </row>
    <row r="112" spans="2:17" ht="12.75">
      <c r="B112" s="92"/>
      <c r="C112" s="92"/>
      <c r="D112" s="92"/>
      <c r="E112" s="92"/>
      <c r="F112" s="92"/>
      <c r="G112" s="92"/>
      <c r="H112" s="92"/>
      <c r="I112" s="92"/>
      <c r="J112" s="253"/>
      <c r="K112" s="253"/>
      <c r="L112" s="54"/>
      <c r="M112" s="254"/>
      <c r="N112" s="92"/>
      <c r="O112" s="347"/>
      <c r="P112" s="32" t="s">
        <v>99</v>
      </c>
      <c r="Q112" s="31">
        <f>Q111+Q103</f>
        <v>0</v>
      </c>
    </row>
    <row r="113" spans="2:17" ht="12.75">
      <c r="B113" s="92"/>
      <c r="C113" s="92"/>
      <c r="D113" s="92"/>
      <c r="E113" s="92"/>
      <c r="F113" s="92"/>
      <c r="G113" s="92"/>
      <c r="H113" s="92"/>
      <c r="I113" s="92"/>
      <c r="J113" s="253"/>
      <c r="K113" s="253"/>
      <c r="L113" s="54"/>
      <c r="M113" s="254"/>
      <c r="N113" s="92"/>
      <c r="O113" s="347"/>
      <c r="P113" s="255"/>
      <c r="Q113" s="255"/>
    </row>
    <row r="114" spans="2:17" ht="12.75">
      <c r="B114" s="92"/>
      <c r="C114" s="92"/>
      <c r="D114" s="92"/>
      <c r="E114" s="92"/>
      <c r="F114" s="92"/>
      <c r="G114" s="92"/>
      <c r="H114" s="92"/>
      <c r="I114" s="92"/>
      <c r="J114" s="253"/>
      <c r="K114" s="253"/>
      <c r="L114" s="54"/>
      <c r="M114" s="254"/>
      <c r="N114" s="92"/>
      <c r="O114" s="347"/>
      <c r="P114" s="255"/>
      <c r="Q114" s="255"/>
    </row>
    <row r="115" spans="2:17" ht="12.75">
      <c r="B115" s="92" t="s">
        <v>32</v>
      </c>
      <c r="C115" s="92"/>
      <c r="D115" s="92"/>
      <c r="E115" s="92"/>
      <c r="F115" s="92"/>
      <c r="G115" s="92"/>
      <c r="H115" s="92"/>
      <c r="I115" s="92"/>
      <c r="J115" s="253"/>
      <c r="K115" s="253"/>
      <c r="L115" s="54"/>
      <c r="M115" s="254"/>
      <c r="N115" s="92"/>
      <c r="O115" s="347"/>
      <c r="P115" s="255"/>
      <c r="Q115" s="255"/>
    </row>
    <row r="116" spans="2:17" ht="12.75">
      <c r="B116" s="92"/>
      <c r="C116" s="92" t="s">
        <v>287</v>
      </c>
      <c r="D116" s="92"/>
      <c r="E116" s="92"/>
      <c r="F116" s="92"/>
      <c r="G116" s="92"/>
      <c r="H116" s="92"/>
      <c r="I116" s="92"/>
      <c r="J116" s="253"/>
      <c r="K116" s="253"/>
      <c r="L116" s="54"/>
      <c r="M116" s="254"/>
      <c r="N116" s="92"/>
      <c r="O116" s="347"/>
      <c r="P116" s="255"/>
      <c r="Q116" s="255"/>
    </row>
    <row r="117" spans="2:17" ht="12.75">
      <c r="B117" s="92"/>
      <c r="C117" s="92"/>
      <c r="D117" s="92"/>
      <c r="E117" s="92"/>
      <c r="F117" s="92"/>
      <c r="G117" s="92"/>
      <c r="H117" s="92"/>
      <c r="I117" s="92"/>
      <c r="J117" s="253" t="s">
        <v>19</v>
      </c>
      <c r="K117" s="253" t="s">
        <v>288</v>
      </c>
      <c r="L117" s="54" t="s">
        <v>289</v>
      </c>
      <c r="M117" s="254" t="s">
        <v>34</v>
      </c>
      <c r="N117" s="92" t="s">
        <v>34</v>
      </c>
      <c r="O117" s="350">
        <v>654</v>
      </c>
      <c r="P117" s="255">
        <v>0</v>
      </c>
      <c r="Q117" s="116">
        <f>P117*O117</f>
        <v>0</v>
      </c>
    </row>
    <row r="118" spans="2:17" ht="26.25">
      <c r="B118" s="265"/>
      <c r="C118" s="265"/>
      <c r="D118" s="265"/>
      <c r="E118" s="265"/>
      <c r="F118" s="265"/>
      <c r="G118" s="265"/>
      <c r="H118" s="265"/>
      <c r="I118" s="265"/>
      <c r="J118" s="218" t="s">
        <v>24</v>
      </c>
      <c r="K118" s="218" t="s">
        <v>291</v>
      </c>
      <c r="L118" s="263" t="s">
        <v>292</v>
      </c>
      <c r="M118" s="264" t="s">
        <v>34</v>
      </c>
      <c r="N118" s="265" t="s">
        <v>34</v>
      </c>
      <c r="O118" s="349">
        <v>51</v>
      </c>
      <c r="P118" s="161">
        <v>0</v>
      </c>
      <c r="Q118" s="162">
        <f>P118*O118</f>
        <v>0</v>
      </c>
    </row>
    <row r="119" spans="2:17" ht="12.75">
      <c r="B119" s="92"/>
      <c r="C119" s="92"/>
      <c r="D119" s="92"/>
      <c r="E119" s="92"/>
      <c r="F119" s="92"/>
      <c r="G119" s="92"/>
      <c r="H119" s="92"/>
      <c r="I119" s="92"/>
      <c r="J119" s="253"/>
      <c r="K119" s="253"/>
      <c r="L119" s="54"/>
      <c r="M119" s="254"/>
      <c r="N119" s="92"/>
      <c r="O119" s="350"/>
      <c r="P119" s="32" t="s">
        <v>294</v>
      </c>
      <c r="Q119" s="31">
        <f>SUM(Q117:Q118)</f>
        <v>0</v>
      </c>
    </row>
    <row r="120" spans="2:17" ht="12.75">
      <c r="B120" s="92"/>
      <c r="C120" s="92"/>
      <c r="D120" s="92"/>
      <c r="E120" s="92"/>
      <c r="F120" s="92"/>
      <c r="G120" s="92"/>
      <c r="H120" s="92"/>
      <c r="I120" s="92"/>
      <c r="J120" s="253"/>
      <c r="K120" s="253"/>
      <c r="L120" s="54"/>
      <c r="M120" s="254"/>
      <c r="N120" s="92"/>
      <c r="O120" s="350"/>
      <c r="P120" s="255"/>
      <c r="Q120" s="255"/>
    </row>
    <row r="121" spans="2:17" ht="12.75">
      <c r="B121" s="92"/>
      <c r="C121" s="92"/>
      <c r="D121" s="92"/>
      <c r="E121" s="92"/>
      <c r="F121" s="92"/>
      <c r="G121" s="92"/>
      <c r="H121" s="92"/>
      <c r="I121" s="92"/>
      <c r="J121" s="253"/>
      <c r="K121" s="253"/>
      <c r="L121" s="54"/>
      <c r="M121" s="254"/>
      <c r="N121" s="92"/>
      <c r="O121" s="350"/>
      <c r="P121" s="255"/>
      <c r="Q121" s="255"/>
    </row>
    <row r="122" spans="2:17" ht="12.75">
      <c r="B122" s="92"/>
      <c r="C122" s="92" t="s">
        <v>295</v>
      </c>
      <c r="D122" s="92"/>
      <c r="E122" s="92"/>
      <c r="F122" s="92"/>
      <c r="G122" s="92"/>
      <c r="H122" s="92"/>
      <c r="I122" s="92"/>
      <c r="J122" s="253"/>
      <c r="K122" s="253"/>
      <c r="L122" s="54"/>
      <c r="M122" s="254"/>
      <c r="N122" s="92"/>
      <c r="O122" s="350"/>
      <c r="P122" s="255"/>
      <c r="Q122" s="255"/>
    </row>
    <row r="123" spans="2:17" ht="12.75">
      <c r="B123" s="265"/>
      <c r="C123" s="265"/>
      <c r="D123" s="265"/>
      <c r="E123" s="265"/>
      <c r="F123" s="265"/>
      <c r="G123" s="265"/>
      <c r="H123" s="265"/>
      <c r="I123" s="265"/>
      <c r="J123" s="218" t="s">
        <v>19</v>
      </c>
      <c r="K123" s="218" t="s">
        <v>172</v>
      </c>
      <c r="L123" s="263" t="s">
        <v>173</v>
      </c>
      <c r="M123" s="264" t="s">
        <v>39</v>
      </c>
      <c r="N123" s="265" t="s">
        <v>39</v>
      </c>
      <c r="O123" s="351">
        <v>1087</v>
      </c>
      <c r="P123" s="161">
        <v>0</v>
      </c>
      <c r="Q123" s="162">
        <f>P123*O123</f>
        <v>0</v>
      </c>
    </row>
    <row r="124" spans="2:17" ht="12.75">
      <c r="B124" s="92"/>
      <c r="C124" s="92"/>
      <c r="D124" s="92"/>
      <c r="E124" s="92"/>
      <c r="F124" s="92"/>
      <c r="G124" s="92"/>
      <c r="H124" s="92"/>
      <c r="I124" s="92"/>
      <c r="J124" s="253"/>
      <c r="K124" s="253"/>
      <c r="L124" s="54"/>
      <c r="M124" s="254"/>
      <c r="N124" s="92"/>
      <c r="O124" s="350"/>
      <c r="P124" s="30" t="s">
        <v>296</v>
      </c>
      <c r="Q124" s="31">
        <f>SUM(Q123:Q123)</f>
        <v>0</v>
      </c>
    </row>
    <row r="125" spans="2:17" ht="12.75">
      <c r="B125" s="92"/>
      <c r="C125" s="92"/>
      <c r="D125" s="92"/>
      <c r="E125" s="92"/>
      <c r="F125" s="92"/>
      <c r="G125" s="92"/>
      <c r="H125" s="92"/>
      <c r="I125" s="92"/>
      <c r="J125" s="253"/>
      <c r="K125" s="253"/>
      <c r="L125" s="54"/>
      <c r="M125" s="254"/>
      <c r="N125" s="92"/>
      <c r="O125" s="350"/>
      <c r="P125" s="255"/>
      <c r="Q125" s="255"/>
    </row>
    <row r="126" spans="2:17" ht="12.75">
      <c r="B126" s="92"/>
      <c r="C126" s="92"/>
      <c r="D126" s="92"/>
      <c r="E126" s="92"/>
      <c r="F126" s="92"/>
      <c r="G126" s="92"/>
      <c r="H126" s="92"/>
      <c r="I126" s="92"/>
      <c r="J126" s="253"/>
      <c r="K126" s="253"/>
      <c r="L126" s="54"/>
      <c r="M126" s="254"/>
      <c r="N126" s="92"/>
      <c r="O126" s="350"/>
      <c r="P126" s="255"/>
      <c r="Q126" s="255"/>
    </row>
    <row r="127" spans="2:17" ht="12.75">
      <c r="B127" s="92"/>
      <c r="C127" s="92" t="s">
        <v>297</v>
      </c>
      <c r="D127" s="92"/>
      <c r="E127" s="92"/>
      <c r="F127" s="92"/>
      <c r="G127" s="92"/>
      <c r="H127" s="92"/>
      <c r="I127" s="92"/>
      <c r="J127" s="253"/>
      <c r="K127" s="253"/>
      <c r="L127" s="54"/>
      <c r="M127" s="254"/>
      <c r="N127" s="92"/>
      <c r="O127" s="350"/>
      <c r="P127" s="255"/>
      <c r="Q127" s="255"/>
    </row>
    <row r="128" spans="2:17" ht="12.75">
      <c r="B128" s="92"/>
      <c r="C128" s="92"/>
      <c r="D128" s="92"/>
      <c r="E128" s="92"/>
      <c r="F128" s="92"/>
      <c r="G128" s="92"/>
      <c r="H128" s="92"/>
      <c r="I128" s="92"/>
      <c r="J128" s="253" t="s">
        <v>19</v>
      </c>
      <c r="K128" s="253" t="s">
        <v>298</v>
      </c>
      <c r="L128" s="54" t="s">
        <v>299</v>
      </c>
      <c r="M128" s="254" t="s">
        <v>34</v>
      </c>
      <c r="N128" s="92" t="s">
        <v>34</v>
      </c>
      <c r="O128" s="350">
        <v>98</v>
      </c>
      <c r="P128" s="255">
        <v>0</v>
      </c>
      <c r="Q128" s="116">
        <f>P128*O128</f>
        <v>0</v>
      </c>
    </row>
    <row r="129" spans="2:17" ht="12.75">
      <c r="B129" s="92"/>
      <c r="C129" s="92"/>
      <c r="D129" s="92"/>
      <c r="E129" s="92"/>
      <c r="F129" s="92"/>
      <c r="G129" s="92"/>
      <c r="H129" s="92"/>
      <c r="I129" s="92"/>
      <c r="J129" s="253" t="s">
        <v>24</v>
      </c>
      <c r="K129" s="253" t="s">
        <v>364</v>
      </c>
      <c r="L129" s="54" t="s">
        <v>302</v>
      </c>
      <c r="M129" s="254" t="s">
        <v>34</v>
      </c>
      <c r="N129" s="92" t="s">
        <v>34</v>
      </c>
      <c r="O129" s="350">
        <v>22</v>
      </c>
      <c r="P129" s="255">
        <v>0</v>
      </c>
      <c r="Q129" s="116">
        <f>P129*O129</f>
        <v>0</v>
      </c>
    </row>
    <row r="130" spans="2:17" ht="26.25">
      <c r="B130" s="265"/>
      <c r="C130" s="265"/>
      <c r="D130" s="265"/>
      <c r="E130" s="265"/>
      <c r="F130" s="265"/>
      <c r="G130" s="265"/>
      <c r="H130" s="265"/>
      <c r="I130" s="265"/>
      <c r="J130" s="218" t="s">
        <v>27</v>
      </c>
      <c r="K130" s="218" t="s">
        <v>365</v>
      </c>
      <c r="L130" s="263" t="s">
        <v>304</v>
      </c>
      <c r="M130" s="264" t="s">
        <v>34</v>
      </c>
      <c r="N130" s="265" t="s">
        <v>34</v>
      </c>
      <c r="O130" s="349">
        <v>607</v>
      </c>
      <c r="P130" s="161">
        <v>0</v>
      </c>
      <c r="Q130" s="162">
        <f>P130*O130</f>
        <v>0</v>
      </c>
    </row>
    <row r="131" spans="15:17" ht="12.75">
      <c r="O131" s="347"/>
      <c r="P131" s="30" t="s">
        <v>305</v>
      </c>
      <c r="Q131" s="27">
        <f>SUM(Q128:Q130)</f>
        <v>0</v>
      </c>
    </row>
    <row r="132" spans="15:17" ht="12.75">
      <c r="O132" s="347"/>
      <c r="P132" s="32" t="s">
        <v>100</v>
      </c>
      <c r="Q132" s="27">
        <f>Q131+Q124+Q119</f>
        <v>0</v>
      </c>
    </row>
    <row r="133" spans="15:17" ht="12.75">
      <c r="O133" s="347"/>
      <c r="Q133" s="252"/>
    </row>
    <row r="134" spans="15:17" ht="12.75">
      <c r="O134" s="347"/>
      <c r="Q134" s="252"/>
    </row>
    <row r="135" spans="2:17" ht="12.75">
      <c r="B135" s="92" t="s">
        <v>306</v>
      </c>
      <c r="C135" s="92"/>
      <c r="D135" s="92"/>
      <c r="E135" s="92"/>
      <c r="F135" s="92"/>
      <c r="G135" s="92"/>
      <c r="H135" s="92"/>
      <c r="I135" s="92"/>
      <c r="J135" s="253"/>
      <c r="K135" s="253"/>
      <c r="L135" s="54"/>
      <c r="M135" s="254"/>
      <c r="N135" s="92"/>
      <c r="O135" s="350"/>
      <c r="P135" s="255"/>
      <c r="Q135" s="60" t="s">
        <v>307</v>
      </c>
    </row>
    <row r="136" spans="2:17" ht="12.75">
      <c r="B136" s="92"/>
      <c r="C136" s="92"/>
      <c r="D136" s="92"/>
      <c r="E136" s="92"/>
      <c r="F136" s="92"/>
      <c r="G136" s="92"/>
      <c r="H136" s="92"/>
      <c r="I136" s="92"/>
      <c r="J136" s="253"/>
      <c r="K136" s="253"/>
      <c r="L136" s="54"/>
      <c r="M136" s="254"/>
      <c r="N136" s="92"/>
      <c r="O136" s="350"/>
      <c r="P136" s="255"/>
      <c r="Q136" s="255"/>
    </row>
    <row r="137" spans="2:17" ht="12.75">
      <c r="B137" s="92"/>
      <c r="C137" s="92"/>
      <c r="D137" s="92"/>
      <c r="E137" s="92"/>
      <c r="F137" s="92"/>
      <c r="G137" s="92"/>
      <c r="H137" s="92"/>
      <c r="I137" s="92"/>
      <c r="J137" s="253"/>
      <c r="K137" s="253"/>
      <c r="L137" s="54"/>
      <c r="M137" s="254"/>
      <c r="N137" s="92"/>
      <c r="O137" s="350"/>
      <c r="P137" s="255"/>
      <c r="Q137" s="255"/>
    </row>
    <row r="138" spans="2:17" ht="12.75">
      <c r="B138" s="45" t="s">
        <v>308</v>
      </c>
      <c r="O138" s="347"/>
      <c r="Q138" s="252"/>
    </row>
    <row r="139" spans="3:17" ht="12.75">
      <c r="C139" s="45" t="s">
        <v>309</v>
      </c>
      <c r="O139" s="347"/>
      <c r="Q139" s="252"/>
    </row>
    <row r="140" spans="10:17" ht="26.25">
      <c r="J140" s="194" t="s">
        <v>19</v>
      </c>
      <c r="K140" s="194" t="s">
        <v>310</v>
      </c>
      <c r="L140" s="55" t="s">
        <v>311</v>
      </c>
      <c r="M140" s="118" t="s">
        <v>39</v>
      </c>
      <c r="N140" s="45" t="s">
        <v>39</v>
      </c>
      <c r="O140" s="347">
        <v>268</v>
      </c>
      <c r="P140" s="252">
        <v>0</v>
      </c>
      <c r="Q140" s="116">
        <f>P140*O140</f>
        <v>0</v>
      </c>
    </row>
    <row r="141" spans="2:17" ht="26.25">
      <c r="B141" s="265"/>
      <c r="C141" s="265"/>
      <c r="D141" s="265"/>
      <c r="E141" s="265"/>
      <c r="F141" s="265"/>
      <c r="G141" s="265"/>
      <c r="H141" s="265"/>
      <c r="I141" s="265"/>
      <c r="J141" s="218" t="s">
        <v>24</v>
      </c>
      <c r="K141" s="218" t="s">
        <v>366</v>
      </c>
      <c r="L141" s="263" t="s">
        <v>367</v>
      </c>
      <c r="M141" s="264" t="s">
        <v>34</v>
      </c>
      <c r="N141" s="265" t="s">
        <v>34</v>
      </c>
      <c r="O141" s="349">
        <v>108</v>
      </c>
      <c r="P141" s="161">
        <v>0</v>
      </c>
      <c r="Q141" s="162">
        <f>P141*O141</f>
        <v>0</v>
      </c>
    </row>
    <row r="142" spans="15:17" ht="12.75">
      <c r="O142" s="347"/>
      <c r="P142" s="30" t="s">
        <v>312</v>
      </c>
      <c r="Q142" s="27">
        <f>SUM(Q140:Q141)</f>
        <v>0</v>
      </c>
    </row>
    <row r="143" spans="15:17" ht="12.75">
      <c r="O143" s="347"/>
      <c r="Q143" s="252"/>
    </row>
    <row r="144" spans="15:17" ht="12.75">
      <c r="O144" s="347"/>
      <c r="Q144" s="252"/>
    </row>
    <row r="145" spans="3:17" ht="12.75">
      <c r="C145" s="45" t="s">
        <v>313</v>
      </c>
      <c r="O145" s="347"/>
      <c r="Q145" s="60" t="s">
        <v>307</v>
      </c>
    </row>
    <row r="146" spans="15:17" ht="12.75">
      <c r="O146" s="347"/>
      <c r="Q146" s="252"/>
    </row>
    <row r="147" spans="15:17" ht="12.75">
      <c r="O147" s="347"/>
      <c r="Q147" s="252"/>
    </row>
    <row r="148" spans="3:17" ht="12.75">
      <c r="C148" s="45" t="s">
        <v>314</v>
      </c>
      <c r="O148" s="347"/>
      <c r="Q148" s="60" t="s">
        <v>307</v>
      </c>
    </row>
    <row r="149" spans="15:17" ht="12.75">
      <c r="O149" s="347"/>
      <c r="Q149" s="252"/>
    </row>
    <row r="150" spans="15:17" ht="12.75">
      <c r="O150" s="347"/>
      <c r="Q150" s="252"/>
    </row>
    <row r="151" spans="3:17" ht="12.75">
      <c r="C151" s="45" t="s">
        <v>315</v>
      </c>
      <c r="O151" s="347"/>
      <c r="Q151" s="60" t="s">
        <v>307</v>
      </c>
    </row>
    <row r="152" spans="15:17" ht="12.75">
      <c r="O152" s="347"/>
      <c r="Q152" s="252"/>
    </row>
    <row r="153" spans="15:17" ht="12.75">
      <c r="O153" s="347"/>
      <c r="Q153" s="252"/>
    </row>
    <row r="154" spans="3:17" ht="12.75">
      <c r="C154" s="45" t="s">
        <v>316</v>
      </c>
      <c r="O154" s="347"/>
      <c r="Q154" s="252"/>
    </row>
    <row r="155" spans="10:17" ht="26.25">
      <c r="J155" s="194" t="s">
        <v>19</v>
      </c>
      <c r="K155" s="194" t="s">
        <v>368</v>
      </c>
      <c r="L155" s="55" t="s">
        <v>318</v>
      </c>
      <c r="M155" s="118" t="s">
        <v>319</v>
      </c>
      <c r="N155" s="45" t="s">
        <v>319</v>
      </c>
      <c r="O155" s="347">
        <v>18</v>
      </c>
      <c r="P155" s="252">
        <v>0</v>
      </c>
      <c r="Q155" s="116">
        <f>P155*O155</f>
        <v>0</v>
      </c>
    </row>
    <row r="156" spans="10:17" ht="26.25">
      <c r="J156" s="194" t="s">
        <v>24</v>
      </c>
      <c r="K156" s="194" t="s">
        <v>320</v>
      </c>
      <c r="L156" s="55" t="s">
        <v>321</v>
      </c>
      <c r="M156" s="118" t="s">
        <v>112</v>
      </c>
      <c r="N156" s="45" t="s">
        <v>112</v>
      </c>
      <c r="O156" s="347">
        <v>18</v>
      </c>
      <c r="P156" s="252">
        <v>0</v>
      </c>
      <c r="Q156" s="116">
        <f>P156*O156</f>
        <v>0</v>
      </c>
    </row>
    <row r="157" spans="2:17" ht="26.25">
      <c r="B157" s="265"/>
      <c r="C157" s="265"/>
      <c r="D157" s="265"/>
      <c r="E157" s="265"/>
      <c r="F157" s="265"/>
      <c r="G157" s="265"/>
      <c r="H157" s="265"/>
      <c r="I157" s="265"/>
      <c r="J157" s="218" t="s">
        <v>27</v>
      </c>
      <c r="K157" s="218" t="s">
        <v>322</v>
      </c>
      <c r="L157" s="263" t="s">
        <v>323</v>
      </c>
      <c r="M157" s="264" t="s">
        <v>21</v>
      </c>
      <c r="N157" s="265" t="s">
        <v>22</v>
      </c>
      <c r="O157" s="349">
        <v>4</v>
      </c>
      <c r="P157" s="161">
        <v>0</v>
      </c>
      <c r="Q157" s="162">
        <f>P157*O157</f>
        <v>0</v>
      </c>
    </row>
    <row r="158" spans="15:17" ht="12.75">
      <c r="O158" s="347"/>
      <c r="P158" s="32" t="s">
        <v>324</v>
      </c>
      <c r="Q158" s="27">
        <f>SUM(Q155:Q157)</f>
        <v>0</v>
      </c>
    </row>
    <row r="159" spans="15:17" ht="12.75">
      <c r="O159" s="347"/>
      <c r="P159" s="30" t="s">
        <v>325</v>
      </c>
      <c r="Q159" s="27">
        <f>Q158+Q142</f>
        <v>0</v>
      </c>
    </row>
    <row r="160" spans="15:17" ht="12.75">
      <c r="O160" s="347"/>
      <c r="Q160" s="252"/>
    </row>
    <row r="161" spans="2:17" ht="12.75">
      <c r="B161" s="45" t="s">
        <v>326</v>
      </c>
      <c r="O161" s="347"/>
      <c r="Q161" s="252"/>
    </row>
    <row r="162" spans="3:17" ht="12.75">
      <c r="C162" s="45" t="s">
        <v>327</v>
      </c>
      <c r="O162" s="347"/>
      <c r="Q162" s="252"/>
    </row>
    <row r="163" spans="2:17" ht="12.75">
      <c r="B163" s="265"/>
      <c r="C163" s="265"/>
      <c r="D163" s="265"/>
      <c r="E163" s="265"/>
      <c r="F163" s="265"/>
      <c r="G163" s="265"/>
      <c r="H163" s="265"/>
      <c r="I163" s="265"/>
      <c r="J163" s="218" t="s">
        <v>19</v>
      </c>
      <c r="K163" s="218" t="s">
        <v>328</v>
      </c>
      <c r="L163" s="263" t="s">
        <v>329</v>
      </c>
      <c r="M163" s="264" t="s">
        <v>39</v>
      </c>
      <c r="N163" s="265" t="s">
        <v>39</v>
      </c>
      <c r="O163" s="349">
        <v>45</v>
      </c>
      <c r="P163" s="161">
        <v>0</v>
      </c>
      <c r="Q163" s="162">
        <f>P163*O163</f>
        <v>0</v>
      </c>
    </row>
    <row r="164" spans="15:17" ht="12.75">
      <c r="O164" s="347"/>
      <c r="P164" s="32" t="s">
        <v>331</v>
      </c>
      <c r="Q164" s="27">
        <f>SUM(Q163)</f>
        <v>0</v>
      </c>
    </row>
    <row r="165" spans="15:17" ht="12.75">
      <c r="O165" s="347"/>
      <c r="Q165" s="252"/>
    </row>
    <row r="166" spans="15:17" ht="12.75">
      <c r="O166" s="347"/>
      <c r="Q166" s="252"/>
    </row>
    <row r="167" spans="3:17" ht="12.75">
      <c r="C167" s="45" t="s">
        <v>332</v>
      </c>
      <c r="O167" s="347"/>
      <c r="Q167" s="252"/>
    </row>
    <row r="168" spans="2:17" ht="26.25">
      <c r="B168" s="265"/>
      <c r="C168" s="265"/>
      <c r="D168" s="265"/>
      <c r="E168" s="265"/>
      <c r="F168" s="265"/>
      <c r="G168" s="265"/>
      <c r="H168" s="265"/>
      <c r="I168" s="265"/>
      <c r="J168" s="218" t="s">
        <v>19</v>
      </c>
      <c r="K168" s="218" t="s">
        <v>333</v>
      </c>
      <c r="L168" s="263" t="s">
        <v>334</v>
      </c>
      <c r="M168" s="264" t="s">
        <v>72</v>
      </c>
      <c r="N168" s="265" t="s">
        <v>72</v>
      </c>
      <c r="O168" s="349">
        <v>319</v>
      </c>
      <c r="P168" s="161">
        <v>0</v>
      </c>
      <c r="Q168" s="162">
        <f>P168*O168</f>
        <v>0</v>
      </c>
    </row>
    <row r="169" spans="15:17" ht="12.75">
      <c r="O169" s="347"/>
      <c r="P169" s="32" t="s">
        <v>336</v>
      </c>
      <c r="Q169" s="27">
        <f>SUM(Q168)</f>
        <v>0</v>
      </c>
    </row>
    <row r="170" spans="15:17" ht="12.75">
      <c r="O170" s="347"/>
      <c r="Q170" s="252"/>
    </row>
    <row r="171" spans="15:17" ht="12.75">
      <c r="O171" s="347"/>
      <c r="Q171" s="252"/>
    </row>
    <row r="172" spans="3:17" ht="12.75">
      <c r="C172" s="45" t="s">
        <v>337</v>
      </c>
      <c r="O172" s="347"/>
      <c r="Q172" s="252"/>
    </row>
    <row r="173" spans="10:17" ht="26.25">
      <c r="J173" s="194" t="s">
        <v>19</v>
      </c>
      <c r="K173" s="194" t="s">
        <v>338</v>
      </c>
      <c r="L173" s="55" t="s">
        <v>339</v>
      </c>
      <c r="M173" s="118" t="s">
        <v>34</v>
      </c>
      <c r="N173" s="45" t="s">
        <v>34</v>
      </c>
      <c r="O173" s="347">
        <v>9</v>
      </c>
      <c r="P173" s="252">
        <v>0</v>
      </c>
      <c r="Q173" s="116">
        <f>P173*O173</f>
        <v>0</v>
      </c>
    </row>
    <row r="174" spans="2:17" ht="26.25">
      <c r="B174" s="265"/>
      <c r="C174" s="265"/>
      <c r="D174" s="265"/>
      <c r="E174" s="265"/>
      <c r="F174" s="265"/>
      <c r="G174" s="265"/>
      <c r="H174" s="265"/>
      <c r="I174" s="265"/>
      <c r="J174" s="218" t="s">
        <v>24</v>
      </c>
      <c r="K174" s="218" t="s">
        <v>369</v>
      </c>
      <c r="L174" s="263" t="s">
        <v>370</v>
      </c>
      <c r="M174" s="264" t="s">
        <v>34</v>
      </c>
      <c r="N174" s="265" t="s">
        <v>34</v>
      </c>
      <c r="O174" s="349">
        <v>12.8</v>
      </c>
      <c r="P174" s="161">
        <v>0</v>
      </c>
      <c r="Q174" s="162">
        <f>P174*O174</f>
        <v>0</v>
      </c>
    </row>
    <row r="175" spans="15:17" ht="12.75">
      <c r="O175" s="347"/>
      <c r="P175" s="32" t="s">
        <v>340</v>
      </c>
      <c r="Q175" s="27">
        <f>SUM(Q173:Q174)</f>
        <v>0</v>
      </c>
    </row>
    <row r="176" spans="15:17" ht="12.75">
      <c r="O176" s="347"/>
      <c r="Q176" s="252"/>
    </row>
    <row r="177" spans="15:17" ht="12.75">
      <c r="O177" s="347"/>
      <c r="Q177" s="252"/>
    </row>
    <row r="178" spans="3:17" ht="12.75">
      <c r="C178" s="45" t="s">
        <v>341</v>
      </c>
      <c r="O178" s="347"/>
      <c r="Q178" s="252"/>
    </row>
    <row r="179" spans="10:17" ht="26.25">
      <c r="J179" s="194" t="s">
        <v>19</v>
      </c>
      <c r="K179" s="194" t="s">
        <v>85</v>
      </c>
      <c r="L179" s="55" t="s">
        <v>342</v>
      </c>
      <c r="M179" s="118" t="s">
        <v>39</v>
      </c>
      <c r="N179" s="45" t="s">
        <v>39</v>
      </c>
      <c r="O179" s="347">
        <v>24.5</v>
      </c>
      <c r="P179" s="252">
        <v>0</v>
      </c>
      <c r="Q179" s="116">
        <f>P179*O179</f>
        <v>0</v>
      </c>
    </row>
    <row r="180" spans="2:17" ht="26.25">
      <c r="B180" s="265"/>
      <c r="C180" s="265"/>
      <c r="D180" s="265"/>
      <c r="E180" s="265"/>
      <c r="F180" s="265"/>
      <c r="G180" s="265"/>
      <c r="H180" s="265"/>
      <c r="I180" s="265"/>
      <c r="J180" s="218" t="s">
        <v>24</v>
      </c>
      <c r="K180" s="218" t="s">
        <v>371</v>
      </c>
      <c r="L180" s="263" t="s">
        <v>345</v>
      </c>
      <c r="M180" s="264" t="s">
        <v>21</v>
      </c>
      <c r="N180" s="265" t="s">
        <v>22</v>
      </c>
      <c r="O180" s="349">
        <v>268</v>
      </c>
      <c r="P180" s="161">
        <v>0</v>
      </c>
      <c r="Q180" s="162">
        <f>P180*O180</f>
        <v>0</v>
      </c>
    </row>
    <row r="181" spans="15:17" ht="12.75">
      <c r="O181" s="347"/>
      <c r="P181" s="32" t="s">
        <v>346</v>
      </c>
      <c r="Q181" s="27">
        <f>SUM(Q179:Q180)</f>
        <v>0</v>
      </c>
    </row>
    <row r="182" spans="15:17" ht="12.75">
      <c r="O182" s="347"/>
      <c r="P182" s="32" t="s">
        <v>347</v>
      </c>
      <c r="Q182" s="27">
        <f>Q181+Q175+Q169+Q164</f>
        <v>0</v>
      </c>
    </row>
    <row r="183" spans="15:17" ht="12.75">
      <c r="O183" s="347"/>
      <c r="Q183" s="252"/>
    </row>
    <row r="184" spans="15:17" ht="12.75">
      <c r="O184" s="347"/>
      <c r="Q184" s="252"/>
    </row>
    <row r="185" spans="2:17" ht="12.75">
      <c r="B185" s="45" t="s">
        <v>348</v>
      </c>
      <c r="O185" s="347"/>
      <c r="Q185" s="60" t="s">
        <v>307</v>
      </c>
    </row>
    <row r="186" spans="15:17" ht="12.75">
      <c r="O186" s="347"/>
      <c r="Q186" s="252"/>
    </row>
    <row r="187" spans="15:17" ht="12.75">
      <c r="O187" s="347"/>
      <c r="Q187" s="252"/>
    </row>
    <row r="188" spans="2:17" ht="12.75">
      <c r="B188" s="45" t="s">
        <v>349</v>
      </c>
      <c r="O188" s="347"/>
      <c r="Q188" s="252"/>
    </row>
    <row r="189" spans="3:17" ht="12.75">
      <c r="C189" s="45" t="s">
        <v>350</v>
      </c>
      <c r="O189" s="347"/>
      <c r="Q189" s="252"/>
    </row>
    <row r="190" spans="2:17" ht="12.75">
      <c r="B190" s="262"/>
      <c r="C190" s="262"/>
      <c r="D190" s="262"/>
      <c r="E190" s="262"/>
      <c r="F190" s="262"/>
      <c r="G190" s="262"/>
      <c r="H190" s="262"/>
      <c r="I190" s="262"/>
      <c r="J190" s="142" t="s">
        <v>19</v>
      </c>
      <c r="K190" s="142" t="s">
        <v>243</v>
      </c>
      <c r="L190" s="73" t="s">
        <v>244</v>
      </c>
      <c r="M190" s="312" t="s">
        <v>30</v>
      </c>
      <c r="N190" s="262" t="s">
        <v>31</v>
      </c>
      <c r="O190" s="349">
        <v>24</v>
      </c>
      <c r="P190" s="392">
        <v>55</v>
      </c>
      <c r="Q190" s="162">
        <f>P190*O190</f>
        <v>1320</v>
      </c>
    </row>
    <row r="191" spans="15:17" ht="12.75">
      <c r="O191" s="347"/>
      <c r="P191" s="32" t="s">
        <v>351</v>
      </c>
      <c r="Q191" s="27">
        <f>SUM(Q190:Q190)</f>
        <v>1320</v>
      </c>
    </row>
    <row r="192" spans="15:17" ht="12.75">
      <c r="O192" s="347"/>
      <c r="P192" s="32" t="s">
        <v>352</v>
      </c>
      <c r="Q192" s="27">
        <f>Q191</f>
        <v>1320</v>
      </c>
    </row>
    <row r="193" spans="15:17" ht="12.75">
      <c r="O193" s="347"/>
      <c r="Q193" s="252"/>
    </row>
    <row r="194" spans="2:20" s="61" customFormat="1" ht="17.25">
      <c r="B194" s="62"/>
      <c r="C194" s="62"/>
      <c r="D194" s="62"/>
      <c r="E194" s="62"/>
      <c r="F194" s="62"/>
      <c r="G194" s="62"/>
      <c r="H194" s="62"/>
      <c r="I194" s="62"/>
      <c r="J194" s="112"/>
      <c r="K194" s="112"/>
      <c r="L194" s="63"/>
      <c r="M194" s="64"/>
      <c r="N194" s="62"/>
      <c r="O194" s="65"/>
      <c r="P194" s="56" t="s">
        <v>573</v>
      </c>
      <c r="Q194" s="66">
        <f>Q192+Q182+Q159+Q132+Q112</f>
        <v>1320</v>
      </c>
      <c r="R194" s="63"/>
      <c r="S194" s="63"/>
      <c r="T194" s="63"/>
    </row>
    <row r="195" spans="15:17" ht="12.75">
      <c r="O195" s="347"/>
      <c r="Q195" s="252"/>
    </row>
    <row r="196" spans="2:20" s="61" customFormat="1" ht="17.25">
      <c r="B196" s="62"/>
      <c r="C196" s="62"/>
      <c r="D196" s="62"/>
      <c r="E196" s="62"/>
      <c r="F196" s="62"/>
      <c r="G196" s="62"/>
      <c r="H196" s="62"/>
      <c r="I196" s="62"/>
      <c r="J196" s="112"/>
      <c r="K196" s="112"/>
      <c r="L196" s="63"/>
      <c r="M196" s="64"/>
      <c r="N196" s="62"/>
      <c r="O196" s="65"/>
      <c r="P196" s="56" t="s">
        <v>571</v>
      </c>
      <c r="Q196" s="66">
        <f>Q194+Q93</f>
        <v>1760</v>
      </c>
      <c r="R196" s="63"/>
      <c r="S196" s="63"/>
      <c r="T196" s="6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X29"/>
  <sheetViews>
    <sheetView zoomScalePageLayoutView="0" workbookViewId="0" topLeftCell="A1">
      <pane ySplit="1" topLeftCell="A23" activePane="bottomLeft" state="frozen"/>
      <selection pane="topLeft" activeCell="D15" sqref="D15"/>
      <selection pane="bottomLeft" activeCell="K26" sqref="K26"/>
    </sheetView>
  </sheetViews>
  <sheetFormatPr defaultColWidth="9.140625" defaultRowHeight="12.75"/>
  <cols>
    <col min="1" max="1" width="2.7109375" style="0" customWidth="1"/>
    <col min="2" max="3" width="7.7109375" style="4" customWidth="1"/>
    <col min="4" max="8" width="15.7109375" style="4" hidden="1" customWidth="1"/>
    <col min="9" max="9" width="9.57421875" style="4" hidden="1" customWidth="1"/>
    <col min="10" max="10" width="10.7109375" style="97" customWidth="1"/>
    <col min="11" max="11" width="15.7109375" style="97" customWidth="1"/>
    <col min="12" max="12" width="60.7109375" style="108" customWidth="1"/>
    <col min="13" max="13" width="9.7109375" style="17" customWidth="1"/>
    <col min="14" max="14" width="10.8515625" style="4" hidden="1" customWidth="1"/>
    <col min="15" max="15" width="15.7109375" style="24" customWidth="1"/>
    <col min="16" max="16" width="20.7109375" style="14" customWidth="1"/>
    <col min="17" max="17" width="25.7109375" style="70" customWidth="1"/>
    <col min="18" max="18" width="60.7109375" style="10" hidden="1" customWidth="1"/>
    <col min="19" max="19" width="45.7109375" style="10" customWidth="1"/>
    <col min="20" max="20" width="45.7109375" style="10" hidden="1" customWidth="1"/>
    <col min="21" max="25" width="0" style="0" hidden="1" customWidth="1"/>
  </cols>
  <sheetData>
    <row r="1" spans="2:20" s="53" customFormat="1" ht="15" thickBot="1">
      <c r="B1" s="49" t="s">
        <v>1</v>
      </c>
      <c r="C1" s="49" t="s">
        <v>2</v>
      </c>
      <c r="D1" s="49" t="s">
        <v>3</v>
      </c>
      <c r="E1" s="49" t="s">
        <v>4</v>
      </c>
      <c r="F1" s="49" t="s">
        <v>5</v>
      </c>
      <c r="G1" s="49" t="s">
        <v>6</v>
      </c>
      <c r="H1" s="49" t="s">
        <v>7</v>
      </c>
      <c r="I1" s="49" t="s">
        <v>16</v>
      </c>
      <c r="J1" s="105" t="s">
        <v>0</v>
      </c>
      <c r="K1" s="105" t="s">
        <v>13</v>
      </c>
      <c r="L1" s="106" t="s">
        <v>9</v>
      </c>
      <c r="M1" s="50" t="s">
        <v>14</v>
      </c>
      <c r="N1" s="49" t="s">
        <v>17</v>
      </c>
      <c r="O1" s="51" t="s">
        <v>8</v>
      </c>
      <c r="P1" s="52" t="s">
        <v>15</v>
      </c>
      <c r="Q1" s="23" t="s">
        <v>98</v>
      </c>
      <c r="R1" s="67" t="s">
        <v>10</v>
      </c>
      <c r="S1" s="68"/>
      <c r="T1" s="69" t="s">
        <v>12</v>
      </c>
    </row>
    <row r="3" spans="2:20" s="2" customFormat="1" ht="17.25">
      <c r="B3" s="2" t="s">
        <v>372</v>
      </c>
      <c r="C3" s="6"/>
      <c r="D3" s="6"/>
      <c r="E3" s="6"/>
      <c r="F3" s="6"/>
      <c r="G3" s="6"/>
      <c r="H3" s="6"/>
      <c r="I3" s="6"/>
      <c r="J3" s="98"/>
      <c r="K3" s="98"/>
      <c r="L3" s="107"/>
      <c r="M3" s="15"/>
      <c r="N3" s="6"/>
      <c r="O3" s="21"/>
      <c r="P3" s="12"/>
      <c r="Q3" s="71"/>
      <c r="R3" s="8"/>
      <c r="S3" s="8"/>
      <c r="T3" s="8"/>
    </row>
    <row r="5" spans="2:21" ht="12.75">
      <c r="B5" s="4" t="s">
        <v>373</v>
      </c>
      <c r="U5">
        <v>30827</v>
      </c>
    </row>
    <row r="6" spans="10:24" ht="12.75">
      <c r="J6" s="97" t="s">
        <v>19</v>
      </c>
      <c r="K6" s="97" t="s">
        <v>249</v>
      </c>
      <c r="L6" s="108" t="s">
        <v>374</v>
      </c>
      <c r="M6" s="17" t="s">
        <v>21</v>
      </c>
      <c r="N6" s="4" t="s">
        <v>22</v>
      </c>
      <c r="O6" s="24">
        <v>40</v>
      </c>
      <c r="P6" s="14">
        <v>0</v>
      </c>
      <c r="Q6" s="14">
        <f>P6*O6</f>
        <v>0</v>
      </c>
      <c r="U6">
        <v>71460</v>
      </c>
      <c r="V6">
        <v>30827</v>
      </c>
      <c r="X6">
        <v>23427</v>
      </c>
    </row>
    <row r="7" spans="10:24" ht="52.5">
      <c r="J7" s="97" t="s">
        <v>24</v>
      </c>
      <c r="K7" s="97" t="s">
        <v>375</v>
      </c>
      <c r="L7" s="108" t="s">
        <v>376</v>
      </c>
      <c r="M7" s="17" t="s">
        <v>21</v>
      </c>
      <c r="N7" s="4" t="s">
        <v>22</v>
      </c>
      <c r="O7" s="24">
        <v>18</v>
      </c>
      <c r="P7" s="14">
        <v>0</v>
      </c>
      <c r="Q7" s="14">
        <f aca="true" t="shared" si="0" ref="Q7:Q21">P7*O7</f>
        <v>0</v>
      </c>
      <c r="U7">
        <v>71461</v>
      </c>
      <c r="V7">
        <v>30827</v>
      </c>
      <c r="X7">
        <v>23443</v>
      </c>
    </row>
    <row r="8" spans="1:24" ht="39">
      <c r="A8" s="1"/>
      <c r="B8" s="5"/>
      <c r="C8" s="5"/>
      <c r="D8" s="5"/>
      <c r="E8" s="5"/>
      <c r="F8" s="5"/>
      <c r="G8" s="5"/>
      <c r="H8" s="5"/>
      <c r="I8" s="5"/>
      <c r="J8" s="101" t="s">
        <v>27</v>
      </c>
      <c r="K8" s="101" t="s">
        <v>377</v>
      </c>
      <c r="L8" s="109" t="s">
        <v>378</v>
      </c>
      <c r="M8" s="18" t="s">
        <v>21</v>
      </c>
      <c r="N8" s="5" t="s">
        <v>22</v>
      </c>
      <c r="O8" s="24">
        <v>276</v>
      </c>
      <c r="P8" s="14">
        <v>0</v>
      </c>
      <c r="Q8" s="14">
        <f t="shared" si="0"/>
        <v>0</v>
      </c>
      <c r="U8">
        <v>71462</v>
      </c>
      <c r="V8">
        <v>30827</v>
      </c>
      <c r="X8">
        <v>23428</v>
      </c>
    </row>
    <row r="9" spans="10:24" ht="52.5">
      <c r="J9" s="97" t="s">
        <v>28</v>
      </c>
      <c r="K9" s="97" t="s">
        <v>379</v>
      </c>
      <c r="L9" s="108" t="s">
        <v>380</v>
      </c>
      <c r="M9" s="17" t="s">
        <v>21</v>
      </c>
      <c r="N9" s="4" t="s">
        <v>22</v>
      </c>
      <c r="O9" s="24">
        <v>6</v>
      </c>
      <c r="P9" s="14">
        <v>0</v>
      </c>
      <c r="Q9" s="14">
        <f t="shared" si="0"/>
        <v>0</v>
      </c>
      <c r="U9">
        <v>71463</v>
      </c>
      <c r="V9">
        <v>30827</v>
      </c>
      <c r="X9">
        <v>23442</v>
      </c>
    </row>
    <row r="10" spans="10:24" ht="39">
      <c r="J10" s="97" t="s">
        <v>29</v>
      </c>
      <c r="K10" s="97" t="s">
        <v>381</v>
      </c>
      <c r="L10" s="108" t="s">
        <v>382</v>
      </c>
      <c r="M10" s="17" t="s">
        <v>21</v>
      </c>
      <c r="N10" s="4" t="s">
        <v>22</v>
      </c>
      <c r="O10" s="24">
        <v>24</v>
      </c>
      <c r="P10" s="14">
        <v>0</v>
      </c>
      <c r="Q10" s="14">
        <f t="shared" si="0"/>
        <v>0</v>
      </c>
      <c r="U10">
        <v>71464</v>
      </c>
      <c r="V10">
        <v>30827</v>
      </c>
      <c r="X10">
        <v>23440</v>
      </c>
    </row>
    <row r="11" spans="1:24" ht="39">
      <c r="A11" s="1"/>
      <c r="B11" s="5"/>
      <c r="C11" s="5"/>
      <c r="D11" s="5"/>
      <c r="E11" s="5"/>
      <c r="F11" s="5"/>
      <c r="G11" s="5"/>
      <c r="H11" s="5"/>
      <c r="I11" s="5"/>
      <c r="J11" s="101" t="s">
        <v>62</v>
      </c>
      <c r="K11" s="101" t="s">
        <v>383</v>
      </c>
      <c r="L11" s="110" t="s">
        <v>384</v>
      </c>
      <c r="M11" s="18" t="s">
        <v>21</v>
      </c>
      <c r="N11" s="5" t="s">
        <v>22</v>
      </c>
      <c r="O11" s="24">
        <v>182</v>
      </c>
      <c r="P11" s="14">
        <v>0</v>
      </c>
      <c r="Q11" s="14">
        <f t="shared" si="0"/>
        <v>0</v>
      </c>
      <c r="U11">
        <v>71465</v>
      </c>
      <c r="V11">
        <v>30827</v>
      </c>
      <c r="X11">
        <v>23429</v>
      </c>
    </row>
    <row r="12" spans="1:24" ht="39">
      <c r="A12" s="1"/>
      <c r="B12" s="5"/>
      <c r="C12" s="5"/>
      <c r="D12" s="5"/>
      <c r="E12" s="5"/>
      <c r="F12" s="5"/>
      <c r="G12" s="5"/>
      <c r="H12" s="5"/>
      <c r="I12" s="5"/>
      <c r="J12" s="101" t="s">
        <v>63</v>
      </c>
      <c r="K12" s="101" t="s">
        <v>385</v>
      </c>
      <c r="L12" s="110" t="s">
        <v>386</v>
      </c>
      <c r="M12" s="18" t="s">
        <v>21</v>
      </c>
      <c r="N12" s="5" t="s">
        <v>22</v>
      </c>
      <c r="O12" s="24">
        <v>186</v>
      </c>
      <c r="P12" s="14">
        <v>0</v>
      </c>
      <c r="Q12" s="14">
        <f t="shared" si="0"/>
        <v>0</v>
      </c>
      <c r="U12">
        <v>71466</v>
      </c>
      <c r="V12">
        <v>30827</v>
      </c>
      <c r="X12">
        <v>23430</v>
      </c>
    </row>
    <row r="13" spans="1:24" ht="39">
      <c r="A13" s="1"/>
      <c r="B13" s="5"/>
      <c r="C13" s="5"/>
      <c r="D13" s="5"/>
      <c r="E13" s="5"/>
      <c r="F13" s="5"/>
      <c r="G13" s="5"/>
      <c r="H13" s="5"/>
      <c r="I13" s="5"/>
      <c r="J13" s="101" t="s">
        <v>65</v>
      </c>
      <c r="K13" s="101" t="s">
        <v>387</v>
      </c>
      <c r="L13" s="110" t="s">
        <v>388</v>
      </c>
      <c r="M13" s="18" t="s">
        <v>21</v>
      </c>
      <c r="N13" s="5" t="s">
        <v>22</v>
      </c>
      <c r="O13" s="24">
        <v>12</v>
      </c>
      <c r="P13" s="14">
        <v>0</v>
      </c>
      <c r="Q13" s="14">
        <f t="shared" si="0"/>
        <v>0</v>
      </c>
      <c r="U13">
        <v>71467</v>
      </c>
      <c r="V13">
        <v>30827</v>
      </c>
      <c r="X13">
        <v>23431</v>
      </c>
    </row>
    <row r="14" spans="1:24" ht="39">
      <c r="A14" s="1"/>
      <c r="B14" s="5"/>
      <c r="C14" s="5"/>
      <c r="D14" s="5"/>
      <c r="E14" s="5"/>
      <c r="F14" s="5"/>
      <c r="G14" s="5"/>
      <c r="H14" s="5"/>
      <c r="I14" s="5"/>
      <c r="J14" s="101" t="s">
        <v>68</v>
      </c>
      <c r="K14" s="101" t="s">
        <v>389</v>
      </c>
      <c r="L14" s="110" t="s">
        <v>390</v>
      </c>
      <c r="M14" s="18" t="s">
        <v>21</v>
      </c>
      <c r="N14" s="5" t="s">
        <v>22</v>
      </c>
      <c r="O14" s="24">
        <v>60</v>
      </c>
      <c r="P14" s="14">
        <v>0</v>
      </c>
      <c r="Q14" s="14">
        <f t="shared" si="0"/>
        <v>0</v>
      </c>
      <c r="U14">
        <v>71468</v>
      </c>
      <c r="V14">
        <v>30827</v>
      </c>
      <c r="X14">
        <v>23432</v>
      </c>
    </row>
    <row r="15" spans="1:24" ht="39">
      <c r="A15" s="1"/>
      <c r="B15" s="5"/>
      <c r="C15" s="5"/>
      <c r="D15" s="5"/>
      <c r="E15" s="5"/>
      <c r="F15" s="5"/>
      <c r="G15" s="5"/>
      <c r="H15" s="5"/>
      <c r="I15" s="5"/>
      <c r="J15" s="101" t="s">
        <v>391</v>
      </c>
      <c r="K15" s="101" t="s">
        <v>392</v>
      </c>
      <c r="L15" s="110" t="s">
        <v>393</v>
      </c>
      <c r="M15" s="18" t="s">
        <v>21</v>
      </c>
      <c r="N15" s="5" t="s">
        <v>22</v>
      </c>
      <c r="O15" s="24">
        <v>28</v>
      </c>
      <c r="P15" s="14">
        <v>0</v>
      </c>
      <c r="Q15" s="14">
        <f t="shared" si="0"/>
        <v>0</v>
      </c>
      <c r="U15">
        <v>71469</v>
      </c>
      <c r="V15">
        <v>30827</v>
      </c>
      <c r="X15">
        <v>23433</v>
      </c>
    </row>
    <row r="16" spans="1:24" ht="39">
      <c r="A16" s="1"/>
      <c r="B16" s="5"/>
      <c r="C16" s="5"/>
      <c r="D16" s="5"/>
      <c r="E16" s="5"/>
      <c r="F16" s="5"/>
      <c r="G16" s="5"/>
      <c r="H16" s="5"/>
      <c r="I16" s="5"/>
      <c r="J16" s="101" t="s">
        <v>394</v>
      </c>
      <c r="K16" s="101" t="s">
        <v>395</v>
      </c>
      <c r="L16" s="110" t="s">
        <v>396</v>
      </c>
      <c r="M16" s="18" t="s">
        <v>21</v>
      </c>
      <c r="N16" s="5" t="s">
        <v>22</v>
      </c>
      <c r="O16" s="47">
        <v>42</v>
      </c>
      <c r="P16" s="14">
        <v>0</v>
      </c>
      <c r="Q16" s="14">
        <f t="shared" si="0"/>
        <v>0</v>
      </c>
      <c r="U16">
        <v>71470</v>
      </c>
      <c r="V16">
        <v>30827</v>
      </c>
      <c r="X16">
        <v>23434</v>
      </c>
    </row>
    <row r="17" spans="1:24" ht="39">
      <c r="A17" s="1"/>
      <c r="B17" s="5"/>
      <c r="C17" s="5"/>
      <c r="D17" s="5"/>
      <c r="E17" s="5"/>
      <c r="F17" s="5"/>
      <c r="G17" s="5"/>
      <c r="H17" s="5"/>
      <c r="I17" s="5"/>
      <c r="J17" s="101" t="s">
        <v>397</v>
      </c>
      <c r="K17" s="101" t="s">
        <v>398</v>
      </c>
      <c r="L17" s="110" t="s">
        <v>399</v>
      </c>
      <c r="M17" s="18" t="s">
        <v>21</v>
      </c>
      <c r="N17" s="5" t="s">
        <v>22</v>
      </c>
      <c r="O17" s="47">
        <v>56</v>
      </c>
      <c r="P17" s="14">
        <v>0</v>
      </c>
      <c r="Q17" s="14">
        <f t="shared" si="0"/>
        <v>0</v>
      </c>
      <c r="U17">
        <v>71471</v>
      </c>
      <c r="V17">
        <v>30827</v>
      </c>
      <c r="X17">
        <v>23435</v>
      </c>
    </row>
    <row r="18" spans="1:24" ht="39">
      <c r="A18" s="1"/>
      <c r="B18" s="5"/>
      <c r="C18" s="5"/>
      <c r="D18" s="5"/>
      <c r="E18" s="5"/>
      <c r="F18" s="5"/>
      <c r="G18" s="5"/>
      <c r="H18" s="5"/>
      <c r="I18" s="5"/>
      <c r="J18" s="101" t="s">
        <v>400</v>
      </c>
      <c r="K18" s="101" t="s">
        <v>401</v>
      </c>
      <c r="L18" s="110" t="s">
        <v>402</v>
      </c>
      <c r="M18" s="18" t="s">
        <v>21</v>
      </c>
      <c r="N18" s="5" t="s">
        <v>22</v>
      </c>
      <c r="O18" s="47">
        <v>28</v>
      </c>
      <c r="P18" s="14">
        <v>0</v>
      </c>
      <c r="Q18" s="14">
        <f t="shared" si="0"/>
        <v>0</v>
      </c>
      <c r="U18">
        <v>71472</v>
      </c>
      <c r="V18">
        <v>30827</v>
      </c>
      <c r="X18">
        <v>23436</v>
      </c>
    </row>
    <row r="19" spans="1:24" ht="39">
      <c r="A19" s="1"/>
      <c r="B19" s="5"/>
      <c r="C19" s="5"/>
      <c r="D19" s="5"/>
      <c r="E19" s="5"/>
      <c r="F19" s="5"/>
      <c r="G19" s="5"/>
      <c r="H19" s="5"/>
      <c r="I19" s="5"/>
      <c r="J19" s="101" t="s">
        <v>403</v>
      </c>
      <c r="K19" s="101" t="s">
        <v>404</v>
      </c>
      <c r="L19" s="110" t="s">
        <v>405</v>
      </c>
      <c r="M19" s="18" t="s">
        <v>21</v>
      </c>
      <c r="N19" s="5" t="s">
        <v>22</v>
      </c>
      <c r="O19" s="47">
        <v>67</v>
      </c>
      <c r="P19" s="14">
        <v>0</v>
      </c>
      <c r="Q19" s="14">
        <f t="shared" si="0"/>
        <v>0</v>
      </c>
      <c r="U19">
        <v>71473</v>
      </c>
      <c r="V19">
        <v>30827</v>
      </c>
      <c r="X19">
        <v>23438</v>
      </c>
    </row>
    <row r="20" spans="1:24" ht="39">
      <c r="A20" s="1"/>
      <c r="B20" s="5"/>
      <c r="C20" s="5"/>
      <c r="D20" s="5"/>
      <c r="E20" s="5"/>
      <c r="F20" s="5"/>
      <c r="G20" s="5"/>
      <c r="H20" s="5"/>
      <c r="I20" s="5"/>
      <c r="J20" s="101" t="s">
        <v>406</v>
      </c>
      <c r="K20" s="101" t="s">
        <v>407</v>
      </c>
      <c r="L20" s="110" t="s">
        <v>408</v>
      </c>
      <c r="M20" s="18" t="s">
        <v>21</v>
      </c>
      <c r="N20" s="5" t="s">
        <v>22</v>
      </c>
      <c r="O20" s="47">
        <v>6</v>
      </c>
      <c r="P20" s="14">
        <v>0</v>
      </c>
      <c r="Q20" s="14">
        <f t="shared" si="0"/>
        <v>0</v>
      </c>
      <c r="U20">
        <v>71474</v>
      </c>
      <c r="V20">
        <v>30827</v>
      </c>
      <c r="X20">
        <v>23441</v>
      </c>
    </row>
    <row r="21" spans="1:24" ht="39">
      <c r="A21" s="1"/>
      <c r="B21" s="43"/>
      <c r="C21" s="43"/>
      <c r="D21" s="43"/>
      <c r="E21" s="43"/>
      <c r="F21" s="43"/>
      <c r="G21" s="43"/>
      <c r="H21" s="43"/>
      <c r="I21" s="43"/>
      <c r="J21" s="99" t="s">
        <v>409</v>
      </c>
      <c r="K21" s="99" t="s">
        <v>410</v>
      </c>
      <c r="L21" s="111" t="s">
        <v>411</v>
      </c>
      <c r="M21" s="20" t="s">
        <v>21</v>
      </c>
      <c r="N21" s="43" t="s">
        <v>22</v>
      </c>
      <c r="O21" s="28">
        <v>67</v>
      </c>
      <c r="P21" s="29">
        <v>0</v>
      </c>
      <c r="Q21" s="26">
        <f t="shared" si="0"/>
        <v>0</v>
      </c>
      <c r="U21">
        <v>71475</v>
      </c>
      <c r="V21">
        <v>30827</v>
      </c>
      <c r="X21">
        <v>23437</v>
      </c>
    </row>
    <row r="22" spans="1:17" ht="12.75">
      <c r="A22" s="1"/>
      <c r="B22" s="5"/>
      <c r="C22" s="5"/>
      <c r="D22" s="5"/>
      <c r="E22" s="5"/>
      <c r="F22" s="5"/>
      <c r="G22" s="5"/>
      <c r="H22" s="5"/>
      <c r="I22" s="5"/>
      <c r="J22" s="101"/>
      <c r="K22" s="101"/>
      <c r="L22" s="110"/>
      <c r="M22" s="18"/>
      <c r="N22" s="5"/>
      <c r="O22" s="47"/>
      <c r="P22" s="32" t="s">
        <v>412</v>
      </c>
      <c r="Q22" s="27">
        <f>SUM(Q6:Q21)</f>
        <v>0</v>
      </c>
    </row>
    <row r="23" spans="1:17" ht="12.75">
      <c r="A23" s="1"/>
      <c r="B23" s="5"/>
      <c r="C23" s="5"/>
      <c r="D23" s="5"/>
      <c r="E23" s="5"/>
      <c r="F23" s="5"/>
      <c r="G23" s="5"/>
      <c r="H23" s="5"/>
      <c r="I23" s="5"/>
      <c r="J23" s="101"/>
      <c r="K23" s="101"/>
      <c r="L23" s="110"/>
      <c r="M23" s="18"/>
      <c r="N23" s="5"/>
      <c r="O23" s="47"/>
      <c r="P23" s="13"/>
      <c r="Q23" s="14"/>
    </row>
    <row r="24" spans="1:17" ht="12.75">
      <c r="A24" s="1"/>
      <c r="B24" s="5"/>
      <c r="C24" s="5"/>
      <c r="D24" s="5"/>
      <c r="E24" s="5"/>
      <c r="F24" s="5"/>
      <c r="G24" s="5"/>
      <c r="H24" s="5"/>
      <c r="I24" s="5"/>
      <c r="J24" s="101"/>
      <c r="K24" s="101"/>
      <c r="L24" s="110"/>
      <c r="M24" s="18"/>
      <c r="N24" s="5"/>
      <c r="O24" s="47"/>
      <c r="P24" s="13"/>
      <c r="Q24" s="14"/>
    </row>
    <row r="25" spans="1:21" ht="12.75">
      <c r="A25" s="1"/>
      <c r="B25" s="5" t="s">
        <v>413</v>
      </c>
      <c r="C25" s="5"/>
      <c r="D25" s="5"/>
      <c r="E25" s="5"/>
      <c r="F25" s="5"/>
      <c r="G25" s="5"/>
      <c r="H25" s="5"/>
      <c r="I25" s="5"/>
      <c r="J25" s="101"/>
      <c r="K25" s="101"/>
      <c r="L25" s="110"/>
      <c r="M25" s="18"/>
      <c r="N25" s="5"/>
      <c r="O25" s="47"/>
      <c r="P25" s="13"/>
      <c r="Q25" s="14"/>
      <c r="U25">
        <v>30828</v>
      </c>
    </row>
    <row r="26" spans="1:24" ht="12.75">
      <c r="A26" s="1"/>
      <c r="B26" s="43"/>
      <c r="C26" s="43"/>
      <c r="D26" s="43"/>
      <c r="E26" s="43"/>
      <c r="F26" s="43"/>
      <c r="G26" s="43"/>
      <c r="H26" s="43"/>
      <c r="I26" s="43"/>
      <c r="J26" s="99" t="s">
        <v>19</v>
      </c>
      <c r="K26" s="99" t="s">
        <v>414</v>
      </c>
      <c r="L26" s="111" t="s">
        <v>415</v>
      </c>
      <c r="M26" s="20" t="s">
        <v>30</v>
      </c>
      <c r="N26" s="43" t="s">
        <v>31</v>
      </c>
      <c r="O26" s="28">
        <v>7</v>
      </c>
      <c r="P26" s="394">
        <v>55</v>
      </c>
      <c r="Q26" s="26">
        <f>P26*O26</f>
        <v>385</v>
      </c>
      <c r="U26">
        <v>71476</v>
      </c>
      <c r="V26">
        <v>30828</v>
      </c>
      <c r="X26">
        <v>23439</v>
      </c>
    </row>
    <row r="27" spans="16:17" ht="12.75">
      <c r="P27" s="30" t="s">
        <v>416</v>
      </c>
      <c r="Q27" s="27">
        <f>SUM(Q26)</f>
        <v>385</v>
      </c>
    </row>
    <row r="28" spans="1:17" ht="12.75">
      <c r="A28" s="1"/>
      <c r="B28" s="5"/>
      <c r="C28" s="5"/>
      <c r="D28" s="5"/>
      <c r="E28" s="5"/>
      <c r="F28" s="5"/>
      <c r="G28" s="5"/>
      <c r="H28" s="5"/>
      <c r="I28" s="5"/>
      <c r="J28" s="101"/>
      <c r="K28" s="101"/>
      <c r="L28" s="110"/>
      <c r="M28" s="18"/>
      <c r="N28" s="5"/>
      <c r="O28" s="47"/>
      <c r="P28" s="13"/>
      <c r="Q28" s="14"/>
    </row>
    <row r="29" spans="16:17" ht="17.25">
      <c r="P29" s="56" t="s">
        <v>417</v>
      </c>
      <c r="Q29" s="12">
        <f>Q27+Q22</f>
        <v>385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Z120"/>
  <sheetViews>
    <sheetView zoomScale="85" zoomScaleNormal="85" zoomScalePageLayoutView="0" workbookViewId="0" topLeftCell="A1">
      <pane ySplit="1" topLeftCell="A98" activePane="bottomLeft" state="frozen"/>
      <selection pane="topLeft" activeCell="D15" sqref="D15"/>
      <selection pane="bottomLeft" activeCell="K109" sqref="K109"/>
    </sheetView>
  </sheetViews>
  <sheetFormatPr defaultColWidth="9.140625" defaultRowHeight="12.75"/>
  <cols>
    <col min="1" max="1" width="2.7109375" style="77" customWidth="1"/>
    <col min="2" max="4" width="7.7109375" style="45" customWidth="1"/>
    <col min="5" max="8" width="15.7109375" style="45" hidden="1" customWidth="1"/>
    <col min="9" max="9" width="9.57421875" style="45" hidden="1" customWidth="1"/>
    <col min="10" max="10" width="10.7109375" style="194" customWidth="1"/>
    <col min="11" max="11" width="15.7109375" style="194" customWidth="1"/>
    <col min="12" max="12" width="60.7109375" style="55" customWidth="1"/>
    <col min="13" max="13" width="9.7109375" style="118" customWidth="1"/>
    <col min="14" max="14" width="10.8515625" style="45" hidden="1" customWidth="1"/>
    <col min="15" max="15" width="15.7109375" style="220" customWidth="1"/>
    <col min="16" max="16" width="20.7109375" style="252" customWidth="1"/>
    <col min="17" max="17" width="25.7109375" style="352" customWidth="1"/>
    <col min="18" max="18" width="60.7109375" style="55" hidden="1" customWidth="1"/>
    <col min="19" max="20" width="45.7109375" style="55" hidden="1" customWidth="1"/>
    <col min="21" max="25" width="0" style="77" hidden="1" customWidth="1"/>
    <col min="26" max="16384" width="9.140625" style="77" customWidth="1"/>
  </cols>
  <sheetData>
    <row r="1" spans="2:20" s="3" customFormat="1" ht="15" thickBot="1">
      <c r="B1" s="7" t="s">
        <v>1</v>
      </c>
      <c r="C1" s="7" t="s">
        <v>2</v>
      </c>
      <c r="D1" s="7" t="s">
        <v>3</v>
      </c>
      <c r="E1" s="7" t="s">
        <v>4</v>
      </c>
      <c r="F1" s="7" t="s">
        <v>5</v>
      </c>
      <c r="G1" s="7" t="s">
        <v>6</v>
      </c>
      <c r="H1" s="7" t="s">
        <v>7</v>
      </c>
      <c r="I1" s="7" t="s">
        <v>16</v>
      </c>
      <c r="J1" s="96" t="s">
        <v>0</v>
      </c>
      <c r="K1" s="96" t="s">
        <v>13</v>
      </c>
      <c r="L1" s="9" t="s">
        <v>9</v>
      </c>
      <c r="M1" s="16" t="s">
        <v>14</v>
      </c>
      <c r="N1" s="7" t="s">
        <v>17</v>
      </c>
      <c r="O1" s="22" t="s">
        <v>8</v>
      </c>
      <c r="P1" s="23" t="s">
        <v>15</v>
      </c>
      <c r="Q1" s="22" t="s">
        <v>98</v>
      </c>
      <c r="R1" s="9" t="s">
        <v>10</v>
      </c>
      <c r="S1" s="9" t="s">
        <v>11</v>
      </c>
      <c r="T1" s="9" t="s">
        <v>12</v>
      </c>
    </row>
    <row r="3" spans="2:20" s="2" customFormat="1" ht="17.25">
      <c r="B3" s="2" t="s">
        <v>418</v>
      </c>
      <c r="C3" s="6"/>
      <c r="D3" s="6"/>
      <c r="E3" s="6"/>
      <c r="F3" s="6"/>
      <c r="G3" s="6"/>
      <c r="H3" s="6"/>
      <c r="I3" s="6"/>
      <c r="J3" s="98"/>
      <c r="K3" s="98"/>
      <c r="L3" s="8"/>
      <c r="M3" s="15"/>
      <c r="N3" s="6"/>
      <c r="O3" s="21"/>
      <c r="P3" s="12"/>
      <c r="Q3" s="71"/>
      <c r="R3" s="8"/>
      <c r="S3" s="8"/>
      <c r="T3" s="8"/>
    </row>
    <row r="4" ht="12.75">
      <c r="Z4" s="129"/>
    </row>
    <row r="5" spans="2:26" ht="12.75">
      <c r="B5" s="45" t="s">
        <v>419</v>
      </c>
      <c r="U5" s="77">
        <v>30790</v>
      </c>
      <c r="Z5" s="129"/>
    </row>
    <row r="6" spans="3:26" ht="12.75">
      <c r="C6" s="45" t="s">
        <v>420</v>
      </c>
      <c r="U6" s="77">
        <v>30791</v>
      </c>
      <c r="Z6" s="129"/>
    </row>
    <row r="7" spans="4:26" ht="12.75">
      <c r="D7" s="45" t="s">
        <v>421</v>
      </c>
      <c r="U7" s="77">
        <v>30792</v>
      </c>
      <c r="Z7" s="129"/>
    </row>
    <row r="8" spans="1:25" ht="26.25">
      <c r="A8" s="327"/>
      <c r="B8" s="265"/>
      <c r="C8" s="265"/>
      <c r="D8" s="265"/>
      <c r="E8" s="265"/>
      <c r="F8" s="265"/>
      <c r="G8" s="265"/>
      <c r="H8" s="265"/>
      <c r="I8" s="265"/>
      <c r="J8" s="218" t="s">
        <v>19</v>
      </c>
      <c r="K8" s="218" t="s">
        <v>422</v>
      </c>
      <c r="L8" s="263" t="s">
        <v>423</v>
      </c>
      <c r="M8" s="264" t="s">
        <v>21</v>
      </c>
      <c r="N8" s="265" t="s">
        <v>22</v>
      </c>
      <c r="O8" s="219">
        <v>53</v>
      </c>
      <c r="P8" s="161">
        <v>0</v>
      </c>
      <c r="Q8" s="353">
        <f>P8*O8</f>
        <v>0</v>
      </c>
      <c r="U8" s="77">
        <v>71403</v>
      </c>
      <c r="V8" s="77">
        <v>30792</v>
      </c>
      <c r="X8" s="77">
        <v>4948</v>
      </c>
      <c r="Y8" s="77">
        <v>2</v>
      </c>
    </row>
    <row r="9" spans="1:17" ht="12.75">
      <c r="A9" s="327"/>
      <c r="B9" s="92"/>
      <c r="C9" s="92"/>
      <c r="D9" s="92"/>
      <c r="E9" s="92"/>
      <c r="F9" s="92"/>
      <c r="G9" s="92"/>
      <c r="H9" s="92"/>
      <c r="I9" s="92"/>
      <c r="J9" s="253"/>
      <c r="K9" s="253"/>
      <c r="L9" s="54"/>
      <c r="M9" s="254"/>
      <c r="N9" s="92"/>
      <c r="P9" s="32" t="s">
        <v>424</v>
      </c>
      <c r="Q9" s="72">
        <f>SUM(Q8)</f>
        <v>0</v>
      </c>
    </row>
    <row r="10" spans="1:17" ht="12.75">
      <c r="A10" s="327"/>
      <c r="B10" s="92"/>
      <c r="C10" s="92"/>
      <c r="D10" s="92"/>
      <c r="E10" s="92"/>
      <c r="F10" s="92"/>
      <c r="G10" s="92"/>
      <c r="H10" s="92"/>
      <c r="I10" s="92"/>
      <c r="J10" s="253"/>
      <c r="K10" s="253"/>
      <c r="L10" s="54"/>
      <c r="M10" s="254"/>
      <c r="N10" s="92"/>
      <c r="P10" s="32" t="s">
        <v>425</v>
      </c>
      <c r="Q10" s="72">
        <f>Q9</f>
        <v>0</v>
      </c>
    </row>
    <row r="11" spans="1:16" ht="12.75">
      <c r="A11" s="327"/>
      <c r="B11" s="92"/>
      <c r="C11" s="92"/>
      <c r="D11" s="92"/>
      <c r="E11" s="92"/>
      <c r="F11" s="92"/>
      <c r="G11" s="92"/>
      <c r="H11" s="92"/>
      <c r="I11" s="92"/>
      <c r="J11" s="253"/>
      <c r="K11" s="253"/>
      <c r="L11" s="54"/>
      <c r="M11" s="254"/>
      <c r="N11" s="92"/>
      <c r="P11" s="255"/>
    </row>
    <row r="12" spans="1:16" ht="12.75">
      <c r="A12" s="327"/>
      <c r="B12" s="92"/>
      <c r="C12" s="92"/>
      <c r="D12" s="92"/>
      <c r="E12" s="92"/>
      <c r="F12" s="92"/>
      <c r="G12" s="92"/>
      <c r="H12" s="92"/>
      <c r="I12" s="92"/>
      <c r="J12" s="253"/>
      <c r="K12" s="253"/>
      <c r="L12" s="54"/>
      <c r="M12" s="254"/>
      <c r="N12" s="92"/>
      <c r="P12" s="255"/>
    </row>
    <row r="13" spans="3:21" ht="12.75">
      <c r="C13" s="45" t="s">
        <v>426</v>
      </c>
      <c r="U13" s="77">
        <v>30793</v>
      </c>
    </row>
    <row r="14" spans="4:21" ht="12.75">
      <c r="D14" s="45" t="s">
        <v>427</v>
      </c>
      <c r="U14" s="77">
        <v>30794</v>
      </c>
    </row>
    <row r="15" spans="1:25" ht="52.5">
      <c r="A15" s="327"/>
      <c r="B15" s="265"/>
      <c r="C15" s="265"/>
      <c r="D15" s="265"/>
      <c r="E15" s="265"/>
      <c r="F15" s="265"/>
      <c r="G15" s="265"/>
      <c r="H15" s="265"/>
      <c r="I15" s="265"/>
      <c r="J15" s="218" t="s">
        <v>19</v>
      </c>
      <c r="K15" s="218" t="s">
        <v>428</v>
      </c>
      <c r="L15" s="263" t="s">
        <v>2466</v>
      </c>
      <c r="M15" s="264" t="s">
        <v>34</v>
      </c>
      <c r="N15" s="265" t="s">
        <v>34</v>
      </c>
      <c r="O15" s="219">
        <v>610</v>
      </c>
      <c r="P15" s="161">
        <v>0</v>
      </c>
      <c r="Q15" s="353">
        <f>P15*O15</f>
        <v>0</v>
      </c>
      <c r="U15" s="77">
        <v>71404</v>
      </c>
      <c r="V15" s="77">
        <v>30794</v>
      </c>
      <c r="X15" s="77">
        <v>5685</v>
      </c>
      <c r="Y15" s="77">
        <v>2</v>
      </c>
    </row>
    <row r="16" spans="1:17" ht="12.75">
      <c r="A16" s="327"/>
      <c r="B16" s="92"/>
      <c r="C16" s="92"/>
      <c r="D16" s="92"/>
      <c r="E16" s="92"/>
      <c r="F16" s="92"/>
      <c r="G16" s="92"/>
      <c r="H16" s="92"/>
      <c r="I16" s="92"/>
      <c r="J16" s="253"/>
      <c r="K16" s="253"/>
      <c r="L16" s="54"/>
      <c r="M16" s="254"/>
      <c r="N16" s="92"/>
      <c r="P16" s="32" t="s">
        <v>429</v>
      </c>
      <c r="Q16" s="72">
        <f>SUM(Q15)</f>
        <v>0</v>
      </c>
    </row>
    <row r="17" spans="1:16" ht="12.75">
      <c r="A17" s="327"/>
      <c r="B17" s="92"/>
      <c r="C17" s="92"/>
      <c r="D17" s="92"/>
      <c r="E17" s="92"/>
      <c r="F17" s="92"/>
      <c r="G17" s="92"/>
      <c r="H17" s="92"/>
      <c r="I17" s="92"/>
      <c r="J17" s="253"/>
      <c r="K17" s="253"/>
      <c r="L17" s="54"/>
      <c r="M17" s="254"/>
      <c r="N17" s="92"/>
      <c r="P17" s="255"/>
    </row>
    <row r="18" spans="1:16" ht="12.75">
      <c r="A18" s="327"/>
      <c r="B18" s="92"/>
      <c r="C18" s="92"/>
      <c r="D18" s="92"/>
      <c r="E18" s="92"/>
      <c r="F18" s="92"/>
      <c r="G18" s="92"/>
      <c r="H18" s="92"/>
      <c r="I18" s="92"/>
      <c r="J18" s="253"/>
      <c r="K18" s="253"/>
      <c r="L18" s="54"/>
      <c r="M18" s="254"/>
      <c r="N18" s="92"/>
      <c r="P18" s="255"/>
    </row>
    <row r="19" spans="1:21" ht="12.75">
      <c r="A19" s="327"/>
      <c r="B19" s="92"/>
      <c r="C19" s="92"/>
      <c r="D19" s="92" t="s">
        <v>430</v>
      </c>
      <c r="E19" s="92"/>
      <c r="F19" s="92"/>
      <c r="G19" s="92"/>
      <c r="H19" s="92"/>
      <c r="I19" s="92"/>
      <c r="J19" s="253"/>
      <c r="K19" s="253"/>
      <c r="L19" s="54"/>
      <c r="M19" s="254"/>
      <c r="N19" s="92"/>
      <c r="P19" s="255"/>
      <c r="U19" s="77">
        <v>30795</v>
      </c>
    </row>
    <row r="20" spans="1:25" ht="26.25">
      <c r="A20" s="327"/>
      <c r="B20" s="265"/>
      <c r="C20" s="265"/>
      <c r="D20" s="265"/>
      <c r="E20" s="265"/>
      <c r="F20" s="265"/>
      <c r="G20" s="265"/>
      <c r="H20" s="265"/>
      <c r="I20" s="265"/>
      <c r="J20" s="218" t="s">
        <v>19</v>
      </c>
      <c r="K20" s="218" t="s">
        <v>431</v>
      </c>
      <c r="L20" s="263" t="s">
        <v>2467</v>
      </c>
      <c r="M20" s="264" t="s">
        <v>39</v>
      </c>
      <c r="N20" s="265" t="s">
        <v>39</v>
      </c>
      <c r="O20" s="219">
        <v>407</v>
      </c>
      <c r="P20" s="161">
        <v>0</v>
      </c>
      <c r="Q20" s="353">
        <f>P20*O20</f>
        <v>0</v>
      </c>
      <c r="U20" s="77">
        <v>71405</v>
      </c>
      <c r="V20" s="77">
        <v>30795</v>
      </c>
      <c r="X20" s="77">
        <v>5918</v>
      </c>
      <c r="Y20" s="77">
        <v>2</v>
      </c>
    </row>
    <row r="21" spans="1:17" ht="12.75">
      <c r="A21" s="327"/>
      <c r="B21" s="92"/>
      <c r="C21" s="92"/>
      <c r="D21" s="92"/>
      <c r="E21" s="92"/>
      <c r="F21" s="92"/>
      <c r="G21" s="92"/>
      <c r="H21" s="92"/>
      <c r="I21" s="92"/>
      <c r="J21" s="253"/>
      <c r="K21" s="253"/>
      <c r="L21" s="54"/>
      <c r="M21" s="254"/>
      <c r="N21" s="92"/>
      <c r="P21" s="30" t="s">
        <v>432</v>
      </c>
      <c r="Q21" s="72">
        <f>SUM(Q20)</f>
        <v>0</v>
      </c>
    </row>
    <row r="22" spans="1:16" ht="12.75">
      <c r="A22" s="327"/>
      <c r="B22" s="92"/>
      <c r="C22" s="92"/>
      <c r="D22" s="92"/>
      <c r="E22" s="92"/>
      <c r="F22" s="92"/>
      <c r="G22" s="92"/>
      <c r="H22" s="92"/>
      <c r="I22" s="92"/>
      <c r="J22" s="253"/>
      <c r="K22" s="253"/>
      <c r="L22" s="54"/>
      <c r="M22" s="254"/>
      <c r="N22" s="92"/>
      <c r="P22" s="255"/>
    </row>
    <row r="23" spans="1:16" ht="12.75">
      <c r="A23" s="327"/>
      <c r="B23" s="92"/>
      <c r="C23" s="92"/>
      <c r="D23" s="92"/>
      <c r="E23" s="92"/>
      <c r="F23" s="92"/>
      <c r="G23" s="92"/>
      <c r="H23" s="92"/>
      <c r="I23" s="92"/>
      <c r="J23" s="253"/>
      <c r="K23" s="253"/>
      <c r="L23" s="54"/>
      <c r="M23" s="254"/>
      <c r="N23" s="92"/>
      <c r="P23" s="255"/>
    </row>
    <row r="24" spans="1:21" ht="12.75">
      <c r="A24" s="327"/>
      <c r="B24" s="92"/>
      <c r="C24" s="92"/>
      <c r="D24" s="92" t="s">
        <v>433</v>
      </c>
      <c r="E24" s="92"/>
      <c r="F24" s="92"/>
      <c r="G24" s="92"/>
      <c r="H24" s="92"/>
      <c r="I24" s="92"/>
      <c r="J24" s="253"/>
      <c r="K24" s="253"/>
      <c r="L24" s="54"/>
      <c r="M24" s="254"/>
      <c r="N24" s="92"/>
      <c r="P24" s="255"/>
      <c r="U24" s="77">
        <v>30796</v>
      </c>
    </row>
    <row r="25" spans="1:25" ht="26.25">
      <c r="A25" s="327"/>
      <c r="B25" s="92"/>
      <c r="C25" s="92"/>
      <c r="D25" s="92"/>
      <c r="E25" s="92"/>
      <c r="F25" s="92"/>
      <c r="G25" s="92"/>
      <c r="H25" s="92"/>
      <c r="I25" s="92"/>
      <c r="J25" s="253" t="s">
        <v>19</v>
      </c>
      <c r="K25" s="253" t="s">
        <v>434</v>
      </c>
      <c r="L25" s="54" t="s">
        <v>2468</v>
      </c>
      <c r="M25" s="254" t="s">
        <v>34</v>
      </c>
      <c r="N25" s="92" t="s">
        <v>34</v>
      </c>
      <c r="O25" s="220">
        <v>318</v>
      </c>
      <c r="P25" s="255">
        <v>0</v>
      </c>
      <c r="Q25" s="352">
        <f>P25*O25</f>
        <v>0</v>
      </c>
      <c r="U25" s="77">
        <v>71406</v>
      </c>
      <c r="V25" s="77">
        <v>30796</v>
      </c>
      <c r="X25" s="77">
        <v>6055</v>
      </c>
      <c r="Y25" s="77">
        <v>2</v>
      </c>
    </row>
    <row r="26" spans="1:25" ht="39">
      <c r="A26" s="327"/>
      <c r="B26" s="265"/>
      <c r="C26" s="265"/>
      <c r="D26" s="265"/>
      <c r="E26" s="265"/>
      <c r="F26" s="265"/>
      <c r="G26" s="265"/>
      <c r="H26" s="265"/>
      <c r="I26" s="265"/>
      <c r="J26" s="218" t="s">
        <v>24</v>
      </c>
      <c r="K26" s="218" t="s">
        <v>435</v>
      </c>
      <c r="L26" s="263" t="s">
        <v>436</v>
      </c>
      <c r="M26" s="264" t="s">
        <v>39</v>
      </c>
      <c r="N26" s="265" t="s">
        <v>39</v>
      </c>
      <c r="O26" s="219">
        <v>140.5</v>
      </c>
      <c r="P26" s="161">
        <v>0</v>
      </c>
      <c r="Q26" s="353">
        <f>P26*O26</f>
        <v>0</v>
      </c>
      <c r="U26" s="77">
        <v>71407</v>
      </c>
      <c r="V26" s="77">
        <v>30796</v>
      </c>
      <c r="X26" s="77">
        <v>6225</v>
      </c>
      <c r="Y26" s="77">
        <v>2</v>
      </c>
    </row>
    <row r="27" spans="1:17" ht="12.75">
      <c r="A27" s="327"/>
      <c r="B27" s="92"/>
      <c r="C27" s="92"/>
      <c r="D27" s="92"/>
      <c r="E27" s="92"/>
      <c r="F27" s="92"/>
      <c r="G27" s="92"/>
      <c r="H27" s="92"/>
      <c r="I27" s="92"/>
      <c r="J27" s="253"/>
      <c r="K27" s="253"/>
      <c r="L27" s="54"/>
      <c r="M27" s="254"/>
      <c r="N27" s="92"/>
      <c r="O27" s="273"/>
      <c r="P27" s="30" t="s">
        <v>437</v>
      </c>
      <c r="Q27" s="72">
        <f>SUM(Q25:Q26)</f>
        <v>0</v>
      </c>
    </row>
    <row r="28" spans="1:17" ht="12.75">
      <c r="A28" s="327"/>
      <c r="B28" s="92"/>
      <c r="C28" s="92"/>
      <c r="D28" s="92"/>
      <c r="E28" s="92"/>
      <c r="F28" s="92"/>
      <c r="G28" s="92"/>
      <c r="H28" s="92"/>
      <c r="I28" s="92"/>
      <c r="J28" s="253"/>
      <c r="K28" s="253"/>
      <c r="L28" s="54"/>
      <c r="M28" s="254"/>
      <c r="N28" s="92"/>
      <c r="O28" s="273"/>
      <c r="P28" s="32" t="s">
        <v>438</v>
      </c>
      <c r="Q28" s="72">
        <f>Q27+Q21+Q16</f>
        <v>0</v>
      </c>
    </row>
    <row r="29" spans="1:16" ht="12.75">
      <c r="A29" s="327"/>
      <c r="B29" s="92"/>
      <c r="C29" s="92"/>
      <c r="D29" s="92"/>
      <c r="E29" s="92"/>
      <c r="F29" s="92"/>
      <c r="G29" s="92"/>
      <c r="H29" s="92"/>
      <c r="I29" s="92"/>
      <c r="J29" s="253"/>
      <c r="K29" s="253"/>
      <c r="L29" s="54"/>
      <c r="M29" s="254"/>
      <c r="N29" s="92"/>
      <c r="O29" s="273"/>
      <c r="P29" s="255"/>
    </row>
    <row r="30" spans="1:16" ht="12.75">
      <c r="A30" s="327"/>
      <c r="B30" s="92"/>
      <c r="C30" s="92"/>
      <c r="D30" s="92"/>
      <c r="E30" s="92"/>
      <c r="F30" s="92"/>
      <c r="G30" s="92"/>
      <c r="H30" s="92"/>
      <c r="I30" s="92"/>
      <c r="J30" s="253"/>
      <c r="K30" s="253"/>
      <c r="L30" s="54"/>
      <c r="M30" s="254"/>
      <c r="N30" s="92"/>
      <c r="O30" s="273"/>
      <c r="P30" s="255"/>
    </row>
    <row r="31" spans="1:21" ht="12.75">
      <c r="A31" s="327"/>
      <c r="B31" s="92"/>
      <c r="C31" s="92" t="s">
        <v>439</v>
      </c>
      <c r="D31" s="92"/>
      <c r="E31" s="92"/>
      <c r="F31" s="92"/>
      <c r="G31" s="92"/>
      <c r="H31" s="92"/>
      <c r="I31" s="92"/>
      <c r="J31" s="253"/>
      <c r="K31" s="253"/>
      <c r="L31" s="54"/>
      <c r="M31" s="254"/>
      <c r="N31" s="92"/>
      <c r="O31" s="273"/>
      <c r="P31" s="255"/>
      <c r="U31" s="77">
        <v>30797</v>
      </c>
    </row>
    <row r="32" spans="1:21" ht="12.75">
      <c r="A32" s="327"/>
      <c r="B32" s="92"/>
      <c r="C32" s="92"/>
      <c r="D32" s="92" t="s">
        <v>440</v>
      </c>
      <c r="E32" s="92"/>
      <c r="F32" s="92"/>
      <c r="G32" s="92"/>
      <c r="H32" s="92"/>
      <c r="I32" s="92"/>
      <c r="J32" s="253"/>
      <c r="K32" s="253"/>
      <c r="L32" s="54"/>
      <c r="M32" s="254"/>
      <c r="N32" s="92"/>
      <c r="O32" s="273"/>
      <c r="P32" s="255"/>
      <c r="U32" s="77">
        <v>30798</v>
      </c>
    </row>
    <row r="33" spans="1:24" ht="66">
      <c r="A33" s="327"/>
      <c r="B33" s="92"/>
      <c r="C33" s="92"/>
      <c r="D33" s="92"/>
      <c r="E33" s="92"/>
      <c r="F33" s="92"/>
      <c r="G33" s="92"/>
      <c r="H33" s="92"/>
      <c r="I33" s="92"/>
      <c r="J33" s="253" t="s">
        <v>19</v>
      </c>
      <c r="K33" s="253" t="s">
        <v>441</v>
      </c>
      <c r="L33" s="54" t="s">
        <v>442</v>
      </c>
      <c r="M33" s="254" t="s">
        <v>34</v>
      </c>
      <c r="N33" s="92" t="s">
        <v>34</v>
      </c>
      <c r="O33" s="273">
        <v>9.1</v>
      </c>
      <c r="P33" s="255">
        <v>0</v>
      </c>
      <c r="Q33" s="352">
        <f>P33*O33</f>
        <v>0</v>
      </c>
      <c r="U33" s="77">
        <v>71408</v>
      </c>
      <c r="V33" s="77">
        <v>30798</v>
      </c>
      <c r="X33" s="77">
        <v>23397</v>
      </c>
    </row>
    <row r="34" spans="1:25" ht="39">
      <c r="A34" s="327"/>
      <c r="B34" s="92"/>
      <c r="C34" s="92"/>
      <c r="D34" s="92"/>
      <c r="E34" s="92"/>
      <c r="F34" s="92"/>
      <c r="G34" s="92"/>
      <c r="H34" s="92"/>
      <c r="I34" s="92"/>
      <c r="J34" s="253" t="s">
        <v>24</v>
      </c>
      <c r="K34" s="253" t="s">
        <v>443</v>
      </c>
      <c r="L34" s="54" t="s">
        <v>444</v>
      </c>
      <c r="M34" s="254" t="s">
        <v>34</v>
      </c>
      <c r="N34" s="92" t="s">
        <v>34</v>
      </c>
      <c r="O34" s="273">
        <v>23.5</v>
      </c>
      <c r="P34" s="255">
        <v>0</v>
      </c>
      <c r="Q34" s="352">
        <f>P34*O34</f>
        <v>0</v>
      </c>
      <c r="U34" s="77">
        <v>71409</v>
      </c>
      <c r="V34" s="77">
        <v>30798</v>
      </c>
      <c r="X34" s="77">
        <v>8964</v>
      </c>
      <c r="Y34" s="77">
        <v>2</v>
      </c>
    </row>
    <row r="35" spans="1:25" ht="39">
      <c r="A35" s="327"/>
      <c r="B35" s="265"/>
      <c r="C35" s="265"/>
      <c r="D35" s="265"/>
      <c r="E35" s="265"/>
      <c r="F35" s="265"/>
      <c r="G35" s="265"/>
      <c r="H35" s="265"/>
      <c r="I35" s="265"/>
      <c r="J35" s="218" t="s">
        <v>27</v>
      </c>
      <c r="K35" s="218" t="s">
        <v>445</v>
      </c>
      <c r="L35" s="263" t="s">
        <v>446</v>
      </c>
      <c r="M35" s="264" t="s">
        <v>34</v>
      </c>
      <c r="N35" s="265" t="s">
        <v>34</v>
      </c>
      <c r="O35" s="219">
        <v>12</v>
      </c>
      <c r="P35" s="161">
        <v>0</v>
      </c>
      <c r="Q35" s="353">
        <f>P35*O35</f>
        <v>0</v>
      </c>
      <c r="U35" s="77">
        <v>71410</v>
      </c>
      <c r="V35" s="77">
        <v>30798</v>
      </c>
      <c r="X35" s="77">
        <v>9016</v>
      </c>
      <c r="Y35" s="77">
        <v>2</v>
      </c>
    </row>
    <row r="36" spans="1:17" ht="12.75">
      <c r="A36" s="327"/>
      <c r="B36" s="92"/>
      <c r="C36" s="92"/>
      <c r="D36" s="92"/>
      <c r="E36" s="92"/>
      <c r="F36" s="92"/>
      <c r="G36" s="92"/>
      <c r="H36" s="92"/>
      <c r="I36" s="92"/>
      <c r="J36" s="253"/>
      <c r="K36" s="253"/>
      <c r="L36" s="54"/>
      <c r="M36" s="254"/>
      <c r="N36" s="92"/>
      <c r="O36" s="273"/>
      <c r="P36" s="30" t="s">
        <v>447</v>
      </c>
      <c r="Q36" s="72">
        <f>SUM(Q33:Q35)</f>
        <v>0</v>
      </c>
    </row>
    <row r="37" spans="1:17" ht="12.75">
      <c r="A37" s="327"/>
      <c r="B37" s="92"/>
      <c r="C37" s="92"/>
      <c r="D37" s="92"/>
      <c r="E37" s="92"/>
      <c r="F37" s="92"/>
      <c r="G37" s="92"/>
      <c r="H37" s="92"/>
      <c r="I37" s="92"/>
      <c r="J37" s="253"/>
      <c r="K37" s="253"/>
      <c r="L37" s="54"/>
      <c r="M37" s="254"/>
      <c r="N37" s="92"/>
      <c r="O37" s="273"/>
      <c r="P37" s="30" t="s">
        <v>448</v>
      </c>
      <c r="Q37" s="72">
        <f>Q36</f>
        <v>0</v>
      </c>
    </row>
    <row r="38" spans="1:17" ht="12.75">
      <c r="A38" s="327"/>
      <c r="B38" s="92"/>
      <c r="C38" s="92"/>
      <c r="D38" s="92"/>
      <c r="E38" s="92"/>
      <c r="F38" s="92"/>
      <c r="G38" s="92"/>
      <c r="H38" s="92"/>
      <c r="I38" s="92"/>
      <c r="J38" s="253"/>
      <c r="K38" s="253"/>
      <c r="L38" s="54"/>
      <c r="M38" s="254"/>
      <c r="N38" s="92"/>
      <c r="O38" s="273"/>
      <c r="Q38" s="72"/>
    </row>
    <row r="39" spans="1:16" ht="12.75">
      <c r="A39" s="327"/>
      <c r="B39" s="92"/>
      <c r="C39" s="92"/>
      <c r="D39" s="92"/>
      <c r="E39" s="92"/>
      <c r="F39" s="92"/>
      <c r="G39" s="92"/>
      <c r="H39" s="92"/>
      <c r="I39" s="92"/>
      <c r="J39" s="253"/>
      <c r="K39" s="253"/>
      <c r="L39" s="54"/>
      <c r="M39" s="254"/>
      <c r="N39" s="92"/>
      <c r="O39" s="273"/>
      <c r="P39" s="255"/>
    </row>
    <row r="40" spans="1:21" ht="12.75">
      <c r="A40" s="327"/>
      <c r="B40" s="92"/>
      <c r="C40" s="92" t="s">
        <v>449</v>
      </c>
      <c r="D40" s="92"/>
      <c r="E40" s="92"/>
      <c r="F40" s="92"/>
      <c r="G40" s="92"/>
      <c r="H40" s="92"/>
      <c r="I40" s="92"/>
      <c r="J40" s="253"/>
      <c r="K40" s="253"/>
      <c r="L40" s="54"/>
      <c r="M40" s="254"/>
      <c r="N40" s="92"/>
      <c r="O40" s="273"/>
      <c r="P40" s="255"/>
      <c r="U40" s="77">
        <v>30799</v>
      </c>
    </row>
    <row r="41" spans="1:21" ht="12.75">
      <c r="A41" s="327"/>
      <c r="B41" s="92"/>
      <c r="C41" s="92"/>
      <c r="D41" s="92" t="s">
        <v>450</v>
      </c>
      <c r="E41" s="92"/>
      <c r="F41" s="92"/>
      <c r="G41" s="92"/>
      <c r="H41" s="92"/>
      <c r="I41" s="92"/>
      <c r="J41" s="253"/>
      <c r="K41" s="253"/>
      <c r="L41" s="54"/>
      <c r="M41" s="254"/>
      <c r="N41" s="92"/>
      <c r="O41" s="273"/>
      <c r="P41" s="255"/>
      <c r="U41" s="77">
        <v>30800</v>
      </c>
    </row>
    <row r="42" spans="10:24" ht="66">
      <c r="J42" s="194" t="s">
        <v>19</v>
      </c>
      <c r="K42" s="194" t="s">
        <v>451</v>
      </c>
      <c r="L42" s="55" t="s">
        <v>452</v>
      </c>
      <c r="M42" s="118" t="s">
        <v>21</v>
      </c>
      <c r="N42" s="45" t="s">
        <v>22</v>
      </c>
      <c r="O42" s="220">
        <v>39</v>
      </c>
      <c r="P42" s="252">
        <v>0</v>
      </c>
      <c r="Q42" s="352">
        <f aca="true" t="shared" si="0" ref="Q42:Q48">P42*O42</f>
        <v>0</v>
      </c>
      <c r="U42" s="77">
        <v>71411</v>
      </c>
      <c r="V42" s="77">
        <v>30800</v>
      </c>
      <c r="X42" s="77">
        <v>23398</v>
      </c>
    </row>
    <row r="43" spans="1:24" ht="66">
      <c r="A43" s="327"/>
      <c r="B43" s="92"/>
      <c r="C43" s="92"/>
      <c r="D43" s="92"/>
      <c r="E43" s="92"/>
      <c r="F43" s="92"/>
      <c r="G43" s="92"/>
      <c r="H43" s="92"/>
      <c r="I43" s="92"/>
      <c r="J43" s="253" t="s">
        <v>24</v>
      </c>
      <c r="K43" s="253" t="s">
        <v>453</v>
      </c>
      <c r="L43" s="54" t="s">
        <v>454</v>
      </c>
      <c r="M43" s="254" t="s">
        <v>21</v>
      </c>
      <c r="N43" s="92" t="s">
        <v>22</v>
      </c>
      <c r="O43" s="273">
        <v>1</v>
      </c>
      <c r="P43" s="255">
        <v>0</v>
      </c>
      <c r="Q43" s="352">
        <f t="shared" si="0"/>
        <v>0</v>
      </c>
      <c r="U43" s="77">
        <v>71412</v>
      </c>
      <c r="V43" s="77">
        <v>30800</v>
      </c>
      <c r="X43" s="77">
        <v>23399</v>
      </c>
    </row>
    <row r="44" spans="10:24" ht="78.75">
      <c r="J44" s="194" t="s">
        <v>27</v>
      </c>
      <c r="K44" s="194" t="s">
        <v>455</v>
      </c>
      <c r="L44" s="55" t="s">
        <v>456</v>
      </c>
      <c r="M44" s="118" t="s">
        <v>21</v>
      </c>
      <c r="N44" s="45" t="s">
        <v>22</v>
      </c>
      <c r="O44" s="220">
        <v>79</v>
      </c>
      <c r="P44" s="252">
        <v>0</v>
      </c>
      <c r="Q44" s="352">
        <f t="shared" si="0"/>
        <v>0</v>
      </c>
      <c r="U44" s="77">
        <v>71413</v>
      </c>
      <c r="V44" s="77">
        <v>30800</v>
      </c>
      <c r="X44" s="77">
        <v>23400</v>
      </c>
    </row>
    <row r="45" spans="10:24" ht="78.75">
      <c r="J45" s="194" t="s">
        <v>28</v>
      </c>
      <c r="K45" s="194" t="s">
        <v>457</v>
      </c>
      <c r="L45" s="55" t="s">
        <v>458</v>
      </c>
      <c r="M45" s="118" t="s">
        <v>21</v>
      </c>
      <c r="N45" s="45" t="s">
        <v>22</v>
      </c>
      <c r="O45" s="220">
        <v>10</v>
      </c>
      <c r="P45" s="252">
        <v>0</v>
      </c>
      <c r="Q45" s="352">
        <f t="shared" si="0"/>
        <v>0</v>
      </c>
      <c r="U45" s="77">
        <v>71414</v>
      </c>
      <c r="V45" s="77">
        <v>30800</v>
      </c>
      <c r="X45" s="77">
        <v>23401</v>
      </c>
    </row>
    <row r="46" spans="10:24" ht="66">
      <c r="J46" s="194" t="s">
        <v>29</v>
      </c>
      <c r="K46" s="194" t="s">
        <v>459</v>
      </c>
      <c r="L46" s="55" t="s">
        <v>460</v>
      </c>
      <c r="M46" s="118" t="s">
        <v>21</v>
      </c>
      <c r="N46" s="45" t="s">
        <v>22</v>
      </c>
      <c r="O46" s="220">
        <v>90</v>
      </c>
      <c r="P46" s="252">
        <v>0</v>
      </c>
      <c r="Q46" s="352">
        <f t="shared" si="0"/>
        <v>0</v>
      </c>
      <c r="U46" s="77">
        <v>71415</v>
      </c>
      <c r="V46" s="77">
        <v>30800</v>
      </c>
      <c r="X46" s="77">
        <v>23402</v>
      </c>
    </row>
    <row r="47" spans="10:24" ht="66">
      <c r="J47" s="194" t="s">
        <v>62</v>
      </c>
      <c r="K47" s="194" t="s">
        <v>461</v>
      </c>
      <c r="L47" s="55" t="s">
        <v>462</v>
      </c>
      <c r="M47" s="118" t="s">
        <v>21</v>
      </c>
      <c r="N47" s="45" t="s">
        <v>22</v>
      </c>
      <c r="O47" s="220">
        <v>162</v>
      </c>
      <c r="P47" s="252">
        <v>0</v>
      </c>
      <c r="Q47" s="352">
        <f t="shared" si="0"/>
        <v>0</v>
      </c>
      <c r="U47" s="77">
        <v>71416</v>
      </c>
      <c r="V47" s="77">
        <v>30800</v>
      </c>
      <c r="X47" s="77">
        <v>23403</v>
      </c>
    </row>
    <row r="48" spans="2:24" ht="66">
      <c r="B48" s="265"/>
      <c r="C48" s="265"/>
      <c r="D48" s="265"/>
      <c r="E48" s="265"/>
      <c r="F48" s="265"/>
      <c r="G48" s="265"/>
      <c r="H48" s="265"/>
      <c r="I48" s="265"/>
      <c r="J48" s="218" t="s">
        <v>63</v>
      </c>
      <c r="K48" s="218" t="s">
        <v>463</v>
      </c>
      <c r="L48" s="263" t="s">
        <v>464</v>
      </c>
      <c r="M48" s="264" t="s">
        <v>21</v>
      </c>
      <c r="N48" s="265" t="s">
        <v>22</v>
      </c>
      <c r="O48" s="219">
        <v>21</v>
      </c>
      <c r="P48" s="161">
        <v>0</v>
      </c>
      <c r="Q48" s="353">
        <f t="shared" si="0"/>
        <v>0</v>
      </c>
      <c r="U48" s="77">
        <v>71417</v>
      </c>
      <c r="V48" s="77">
        <v>30800</v>
      </c>
      <c r="X48" s="77">
        <v>23404</v>
      </c>
    </row>
    <row r="49" spans="16:17" ht="12.75">
      <c r="P49" s="30" t="s">
        <v>465</v>
      </c>
      <c r="Q49" s="72">
        <f>SUM(Q42:Q48)</f>
        <v>0</v>
      </c>
    </row>
    <row r="50" spans="16:17" ht="12.75">
      <c r="P50" s="30" t="s">
        <v>466</v>
      </c>
      <c r="Q50" s="72">
        <f>Q49</f>
        <v>0</v>
      </c>
    </row>
    <row r="51" spans="16:17" ht="12.75">
      <c r="P51" s="32" t="s">
        <v>467</v>
      </c>
      <c r="Q51" s="72">
        <f>Q50+Q37+Q28+Q10</f>
        <v>0</v>
      </c>
    </row>
    <row r="54" spans="2:21" ht="12.75">
      <c r="B54" s="45" t="s">
        <v>468</v>
      </c>
      <c r="U54" s="77">
        <v>30801</v>
      </c>
    </row>
    <row r="55" spans="3:21" ht="12.75">
      <c r="C55" s="45" t="s">
        <v>469</v>
      </c>
      <c r="U55" s="77">
        <v>30802</v>
      </c>
    </row>
    <row r="56" spans="4:21" ht="12.75">
      <c r="D56" s="45" t="s">
        <v>470</v>
      </c>
      <c r="U56" s="77">
        <v>30803</v>
      </c>
    </row>
    <row r="57" spans="10:25" ht="26.25">
      <c r="J57" s="194" t="s">
        <v>19</v>
      </c>
      <c r="K57" s="194" t="s">
        <v>422</v>
      </c>
      <c r="L57" s="55" t="s">
        <v>423</v>
      </c>
      <c r="M57" s="118" t="s">
        <v>21</v>
      </c>
      <c r="N57" s="45" t="s">
        <v>22</v>
      </c>
      <c r="O57" s="220">
        <v>25</v>
      </c>
      <c r="P57" s="252">
        <v>0</v>
      </c>
      <c r="Q57" s="352">
        <f>P57*O57</f>
        <v>0</v>
      </c>
      <c r="U57" s="77">
        <v>71418</v>
      </c>
      <c r="V57" s="77">
        <v>30803</v>
      </c>
      <c r="X57" s="77">
        <v>4948</v>
      </c>
      <c r="Y57" s="77">
        <v>2</v>
      </c>
    </row>
    <row r="58" spans="2:24" ht="26.25">
      <c r="B58" s="265"/>
      <c r="C58" s="265"/>
      <c r="D58" s="265"/>
      <c r="E58" s="265"/>
      <c r="F58" s="265"/>
      <c r="G58" s="265"/>
      <c r="H58" s="265"/>
      <c r="I58" s="265"/>
      <c r="J58" s="218" t="s">
        <v>24</v>
      </c>
      <c r="K58" s="218" t="s">
        <v>242</v>
      </c>
      <c r="L58" s="263" t="s">
        <v>471</v>
      </c>
      <c r="M58" s="264" t="s">
        <v>21</v>
      </c>
      <c r="N58" s="265" t="s">
        <v>22</v>
      </c>
      <c r="O58" s="219">
        <v>2</v>
      </c>
      <c r="P58" s="161">
        <v>0</v>
      </c>
      <c r="Q58" s="353">
        <f>P58*O58</f>
        <v>0</v>
      </c>
      <c r="U58" s="77">
        <v>71419</v>
      </c>
      <c r="V58" s="77">
        <v>30803</v>
      </c>
      <c r="X58" s="77">
        <v>23405</v>
      </c>
    </row>
    <row r="59" spans="16:17" ht="12.75">
      <c r="P59" s="32" t="s">
        <v>472</v>
      </c>
      <c r="Q59" s="72">
        <f>SUM(Q57:Q58)</f>
        <v>0</v>
      </c>
    </row>
    <row r="60" spans="16:17" ht="12.75">
      <c r="P60" s="32" t="s">
        <v>473</v>
      </c>
      <c r="Q60" s="72">
        <f>Q59</f>
        <v>0</v>
      </c>
    </row>
    <row r="63" spans="3:21" ht="12.75">
      <c r="C63" s="45" t="s">
        <v>474</v>
      </c>
      <c r="U63" s="77">
        <v>30804</v>
      </c>
    </row>
    <row r="64" spans="4:21" ht="12.75">
      <c r="D64" s="45" t="s">
        <v>475</v>
      </c>
      <c r="U64" s="77">
        <v>30805</v>
      </c>
    </row>
    <row r="65" spans="10:25" ht="52.5">
      <c r="J65" s="194" t="s">
        <v>19</v>
      </c>
      <c r="K65" s="194" t="s">
        <v>428</v>
      </c>
      <c r="L65" s="55" t="s">
        <v>2466</v>
      </c>
      <c r="M65" s="118" t="s">
        <v>34</v>
      </c>
      <c r="N65" s="45" t="s">
        <v>34</v>
      </c>
      <c r="O65" s="220">
        <v>200</v>
      </c>
      <c r="P65" s="252">
        <v>0</v>
      </c>
      <c r="Q65" s="352">
        <f>P65*O65</f>
        <v>0</v>
      </c>
      <c r="U65" s="77">
        <v>71420</v>
      </c>
      <c r="V65" s="77">
        <v>30805</v>
      </c>
      <c r="X65" s="77">
        <v>5685</v>
      </c>
      <c r="Y65" s="77">
        <v>2</v>
      </c>
    </row>
    <row r="66" spans="2:25" ht="26.25">
      <c r="B66" s="265"/>
      <c r="C66" s="265"/>
      <c r="D66" s="265"/>
      <c r="E66" s="265"/>
      <c r="F66" s="265"/>
      <c r="G66" s="265"/>
      <c r="H66" s="265"/>
      <c r="I66" s="265"/>
      <c r="J66" s="218" t="s">
        <v>24</v>
      </c>
      <c r="K66" s="218" t="s">
        <v>476</v>
      </c>
      <c r="L66" s="263" t="s">
        <v>477</v>
      </c>
      <c r="M66" s="264" t="s">
        <v>34</v>
      </c>
      <c r="N66" s="265" t="s">
        <v>34</v>
      </c>
      <c r="O66" s="219">
        <v>1</v>
      </c>
      <c r="P66" s="161">
        <v>0</v>
      </c>
      <c r="Q66" s="353">
        <f>P66*O66</f>
        <v>0</v>
      </c>
      <c r="U66" s="77">
        <v>71421</v>
      </c>
      <c r="V66" s="77">
        <v>30805</v>
      </c>
      <c r="X66" s="77">
        <v>5912</v>
      </c>
      <c r="Y66" s="77">
        <v>2</v>
      </c>
    </row>
    <row r="67" spans="16:17" ht="12.75">
      <c r="P67" s="32" t="s">
        <v>478</v>
      </c>
      <c r="Q67" s="72">
        <f>SUM(Q65:Q66)</f>
        <v>0</v>
      </c>
    </row>
    <row r="70" spans="4:21" ht="12.75">
      <c r="D70" s="45" t="s">
        <v>479</v>
      </c>
      <c r="U70" s="77">
        <v>30806</v>
      </c>
    </row>
    <row r="71" spans="2:25" ht="26.25">
      <c r="B71" s="265"/>
      <c r="C71" s="265"/>
      <c r="D71" s="265"/>
      <c r="E71" s="265"/>
      <c r="F71" s="265"/>
      <c r="G71" s="265"/>
      <c r="H71" s="265"/>
      <c r="I71" s="265"/>
      <c r="J71" s="218" t="s">
        <v>19</v>
      </c>
      <c r="K71" s="218" t="s">
        <v>431</v>
      </c>
      <c r="L71" s="263" t="s">
        <v>2467</v>
      </c>
      <c r="M71" s="264" t="s">
        <v>39</v>
      </c>
      <c r="N71" s="265" t="s">
        <v>39</v>
      </c>
      <c r="O71" s="219">
        <v>133.1</v>
      </c>
      <c r="P71" s="161">
        <v>0</v>
      </c>
      <c r="Q71" s="353">
        <f>P71*O71</f>
        <v>0</v>
      </c>
      <c r="U71" s="77">
        <v>71422</v>
      </c>
      <c r="V71" s="77">
        <v>30806</v>
      </c>
      <c r="X71" s="77">
        <v>5918</v>
      </c>
      <c r="Y71" s="77">
        <v>2</v>
      </c>
    </row>
    <row r="72" spans="16:17" ht="12.75">
      <c r="P72" s="32" t="s">
        <v>480</v>
      </c>
      <c r="Q72" s="72">
        <f>SUM(Q71)</f>
        <v>0</v>
      </c>
    </row>
    <row r="75" spans="4:21" ht="12.75">
      <c r="D75" s="45" t="s">
        <v>481</v>
      </c>
      <c r="U75" s="77">
        <v>30807</v>
      </c>
    </row>
    <row r="76" spans="10:25" ht="26.25">
      <c r="J76" s="194" t="s">
        <v>19</v>
      </c>
      <c r="K76" s="194" t="s">
        <v>434</v>
      </c>
      <c r="L76" s="55" t="s">
        <v>2468</v>
      </c>
      <c r="M76" s="118" t="s">
        <v>34</v>
      </c>
      <c r="N76" s="45" t="s">
        <v>34</v>
      </c>
      <c r="O76" s="220">
        <v>104.5</v>
      </c>
      <c r="P76" s="252">
        <v>0</v>
      </c>
      <c r="Q76" s="352">
        <f>P76*O76</f>
        <v>0</v>
      </c>
      <c r="U76" s="77">
        <v>71423</v>
      </c>
      <c r="V76" s="77">
        <v>30807</v>
      </c>
      <c r="X76" s="77">
        <v>6055</v>
      </c>
      <c r="Y76" s="77">
        <v>2</v>
      </c>
    </row>
    <row r="77" spans="2:25" ht="39">
      <c r="B77" s="265"/>
      <c r="C77" s="265"/>
      <c r="D77" s="265"/>
      <c r="E77" s="265"/>
      <c r="F77" s="265"/>
      <c r="G77" s="265"/>
      <c r="H77" s="265"/>
      <c r="I77" s="265"/>
      <c r="J77" s="218" t="s">
        <v>24</v>
      </c>
      <c r="K77" s="218" t="s">
        <v>435</v>
      </c>
      <c r="L77" s="263" t="s">
        <v>436</v>
      </c>
      <c r="M77" s="264" t="s">
        <v>39</v>
      </c>
      <c r="N77" s="265" t="s">
        <v>39</v>
      </c>
      <c r="O77" s="219">
        <v>46</v>
      </c>
      <c r="P77" s="161">
        <v>0</v>
      </c>
      <c r="Q77" s="353">
        <f>P77*O77</f>
        <v>0</v>
      </c>
      <c r="U77" s="77">
        <v>71424</v>
      </c>
      <c r="V77" s="77">
        <v>30807</v>
      </c>
      <c r="X77" s="77">
        <v>6225</v>
      </c>
      <c r="Y77" s="77">
        <v>2</v>
      </c>
    </row>
    <row r="78" spans="16:17" ht="12.75">
      <c r="P78" s="32" t="s">
        <v>482</v>
      </c>
      <c r="Q78" s="72">
        <f>SUM(Q76:Q77)</f>
        <v>0</v>
      </c>
    </row>
    <row r="79" spans="16:17" ht="12.75">
      <c r="P79" s="32" t="s">
        <v>483</v>
      </c>
      <c r="Q79" s="72">
        <f>Q78+Q72+Q67</f>
        <v>0</v>
      </c>
    </row>
    <row r="82" spans="3:21" ht="12.75">
      <c r="C82" s="45" t="s">
        <v>484</v>
      </c>
      <c r="U82" s="77">
        <v>30808</v>
      </c>
    </row>
    <row r="83" spans="4:21" ht="12.75">
      <c r="D83" s="45" t="s">
        <v>485</v>
      </c>
      <c r="U83" s="77">
        <v>30809</v>
      </c>
    </row>
    <row r="84" spans="10:24" ht="66">
      <c r="J84" s="194" t="s">
        <v>19</v>
      </c>
      <c r="K84" s="194" t="s">
        <v>441</v>
      </c>
      <c r="L84" s="55" t="s">
        <v>442</v>
      </c>
      <c r="M84" s="118" t="s">
        <v>34</v>
      </c>
      <c r="N84" s="45" t="s">
        <v>34</v>
      </c>
      <c r="O84" s="220">
        <v>9.9</v>
      </c>
      <c r="P84" s="252">
        <v>0</v>
      </c>
      <c r="Q84" s="352">
        <f>P84*O84</f>
        <v>0</v>
      </c>
      <c r="U84" s="77">
        <v>71425</v>
      </c>
      <c r="V84" s="77">
        <v>30809</v>
      </c>
      <c r="X84" s="77">
        <v>23397</v>
      </c>
    </row>
    <row r="85" spans="10:25" ht="39">
      <c r="J85" s="194" t="s">
        <v>24</v>
      </c>
      <c r="K85" s="194" t="s">
        <v>443</v>
      </c>
      <c r="L85" s="55" t="s">
        <v>444</v>
      </c>
      <c r="M85" s="118" t="s">
        <v>34</v>
      </c>
      <c r="N85" s="45" t="s">
        <v>34</v>
      </c>
      <c r="O85" s="220">
        <v>7.6000000000000005</v>
      </c>
      <c r="P85" s="252">
        <v>0</v>
      </c>
      <c r="Q85" s="352">
        <f>P85*O85</f>
        <v>0</v>
      </c>
      <c r="U85" s="77">
        <v>71426</v>
      </c>
      <c r="V85" s="77">
        <v>30809</v>
      </c>
      <c r="X85" s="77">
        <v>8964</v>
      </c>
      <c r="Y85" s="77">
        <v>2</v>
      </c>
    </row>
    <row r="86" spans="2:25" ht="39">
      <c r="B86" s="265"/>
      <c r="C86" s="265"/>
      <c r="D86" s="265"/>
      <c r="E86" s="265"/>
      <c r="F86" s="265"/>
      <c r="G86" s="265"/>
      <c r="H86" s="265"/>
      <c r="I86" s="265"/>
      <c r="J86" s="218" t="s">
        <v>27</v>
      </c>
      <c r="K86" s="218" t="s">
        <v>445</v>
      </c>
      <c r="L86" s="263" t="s">
        <v>446</v>
      </c>
      <c r="M86" s="264" t="s">
        <v>34</v>
      </c>
      <c r="N86" s="265" t="s">
        <v>34</v>
      </c>
      <c r="O86" s="219">
        <v>4.5</v>
      </c>
      <c r="P86" s="161">
        <v>0</v>
      </c>
      <c r="Q86" s="353">
        <f>P86*O86</f>
        <v>0</v>
      </c>
      <c r="U86" s="77">
        <v>71427</v>
      </c>
      <c r="V86" s="77">
        <v>30809</v>
      </c>
      <c r="X86" s="77">
        <v>9016</v>
      </c>
      <c r="Y86" s="77">
        <v>2</v>
      </c>
    </row>
    <row r="87" spans="16:17" ht="12.75">
      <c r="P87" s="32" t="s">
        <v>486</v>
      </c>
      <c r="Q87" s="72">
        <f>SUM(Q84:Q86)</f>
        <v>0</v>
      </c>
    </row>
    <row r="88" spans="16:17" ht="12.75">
      <c r="P88" s="32" t="s">
        <v>487</v>
      </c>
      <c r="Q88" s="72">
        <f>Q87</f>
        <v>0</v>
      </c>
    </row>
    <row r="91" spans="3:21" ht="12.75">
      <c r="C91" s="45" t="s">
        <v>488</v>
      </c>
      <c r="U91" s="77">
        <v>30810</v>
      </c>
    </row>
    <row r="92" spans="4:21" ht="12.75">
      <c r="D92" s="45" t="s">
        <v>489</v>
      </c>
      <c r="U92" s="77">
        <v>30811</v>
      </c>
    </row>
    <row r="93" spans="10:24" ht="66">
      <c r="J93" s="194" t="s">
        <v>19</v>
      </c>
      <c r="K93" s="194" t="s">
        <v>451</v>
      </c>
      <c r="L93" s="55" t="s">
        <v>452</v>
      </c>
      <c r="M93" s="118" t="s">
        <v>21</v>
      </c>
      <c r="N93" s="45" t="s">
        <v>22</v>
      </c>
      <c r="O93" s="220">
        <v>10</v>
      </c>
      <c r="P93" s="252">
        <v>0</v>
      </c>
      <c r="Q93" s="352">
        <f aca="true" t="shared" si="1" ref="Q93:Q99">P93*O93</f>
        <v>0</v>
      </c>
      <c r="U93" s="77">
        <v>71428</v>
      </c>
      <c r="V93" s="77">
        <v>30811</v>
      </c>
      <c r="X93" s="77">
        <v>23398</v>
      </c>
    </row>
    <row r="94" spans="10:24" ht="66">
      <c r="J94" s="194" t="s">
        <v>24</v>
      </c>
      <c r="K94" s="194" t="s">
        <v>453</v>
      </c>
      <c r="L94" s="55" t="s">
        <v>454</v>
      </c>
      <c r="M94" s="118" t="s">
        <v>21</v>
      </c>
      <c r="N94" s="45" t="s">
        <v>22</v>
      </c>
      <c r="O94" s="220">
        <v>1</v>
      </c>
      <c r="P94" s="252">
        <v>0</v>
      </c>
      <c r="Q94" s="352">
        <f t="shared" si="1"/>
        <v>0</v>
      </c>
      <c r="U94" s="77">
        <v>71429</v>
      </c>
      <c r="V94" s="77">
        <v>30811</v>
      </c>
      <c r="X94" s="77">
        <v>23399</v>
      </c>
    </row>
    <row r="95" spans="10:24" ht="78.75">
      <c r="J95" s="194" t="s">
        <v>27</v>
      </c>
      <c r="K95" s="194" t="s">
        <v>455</v>
      </c>
      <c r="L95" s="55" t="s">
        <v>456</v>
      </c>
      <c r="M95" s="118" t="s">
        <v>21</v>
      </c>
      <c r="N95" s="45" t="s">
        <v>22</v>
      </c>
      <c r="O95" s="220">
        <v>21</v>
      </c>
      <c r="P95" s="252">
        <v>0</v>
      </c>
      <c r="Q95" s="352">
        <f t="shared" si="1"/>
        <v>0</v>
      </c>
      <c r="U95" s="77">
        <v>71430</v>
      </c>
      <c r="V95" s="77">
        <v>30811</v>
      </c>
      <c r="X95" s="77">
        <v>23400</v>
      </c>
    </row>
    <row r="96" spans="10:24" ht="78.75">
      <c r="J96" s="194" t="s">
        <v>28</v>
      </c>
      <c r="K96" s="194" t="s">
        <v>457</v>
      </c>
      <c r="L96" s="55" t="s">
        <v>458</v>
      </c>
      <c r="M96" s="118" t="s">
        <v>21</v>
      </c>
      <c r="N96" s="45" t="s">
        <v>22</v>
      </c>
      <c r="O96" s="220">
        <v>12</v>
      </c>
      <c r="P96" s="252">
        <v>0</v>
      </c>
      <c r="Q96" s="352">
        <f t="shared" si="1"/>
        <v>0</v>
      </c>
      <c r="U96" s="77">
        <v>71431</v>
      </c>
      <c r="V96" s="77">
        <v>30811</v>
      </c>
      <c r="X96" s="77">
        <v>23401</v>
      </c>
    </row>
    <row r="97" spans="10:24" ht="66">
      <c r="J97" s="194" t="s">
        <v>29</v>
      </c>
      <c r="K97" s="194" t="s">
        <v>459</v>
      </c>
      <c r="L97" s="55" t="s">
        <v>460</v>
      </c>
      <c r="M97" s="118" t="s">
        <v>21</v>
      </c>
      <c r="N97" s="45" t="s">
        <v>22</v>
      </c>
      <c r="O97" s="220">
        <v>34</v>
      </c>
      <c r="P97" s="252">
        <v>0</v>
      </c>
      <c r="Q97" s="352">
        <f t="shared" si="1"/>
        <v>0</v>
      </c>
      <c r="U97" s="77">
        <v>71432</v>
      </c>
      <c r="V97" s="77">
        <v>30811</v>
      </c>
      <c r="X97" s="77">
        <v>23402</v>
      </c>
    </row>
    <row r="98" spans="10:24" ht="66">
      <c r="J98" s="194" t="s">
        <v>62</v>
      </c>
      <c r="K98" s="194" t="s">
        <v>461</v>
      </c>
      <c r="L98" s="55" t="s">
        <v>462</v>
      </c>
      <c r="M98" s="118" t="s">
        <v>21</v>
      </c>
      <c r="N98" s="45" t="s">
        <v>22</v>
      </c>
      <c r="O98" s="220">
        <v>42</v>
      </c>
      <c r="P98" s="252">
        <v>0</v>
      </c>
      <c r="Q98" s="352">
        <f t="shared" si="1"/>
        <v>0</v>
      </c>
      <c r="U98" s="77">
        <v>71433</v>
      </c>
      <c r="V98" s="77">
        <v>30811</v>
      </c>
      <c r="X98" s="77">
        <v>23403</v>
      </c>
    </row>
    <row r="99" spans="2:24" ht="66">
      <c r="B99" s="265"/>
      <c r="C99" s="265"/>
      <c r="D99" s="265"/>
      <c r="E99" s="265"/>
      <c r="F99" s="265"/>
      <c r="G99" s="265"/>
      <c r="H99" s="265"/>
      <c r="I99" s="265"/>
      <c r="J99" s="218" t="s">
        <v>63</v>
      </c>
      <c r="K99" s="218" t="s">
        <v>463</v>
      </c>
      <c r="L99" s="263" t="s">
        <v>464</v>
      </c>
      <c r="M99" s="264" t="s">
        <v>21</v>
      </c>
      <c r="N99" s="265" t="s">
        <v>22</v>
      </c>
      <c r="O99" s="219">
        <v>24</v>
      </c>
      <c r="P99" s="161">
        <v>0</v>
      </c>
      <c r="Q99" s="353">
        <f t="shared" si="1"/>
        <v>0</v>
      </c>
      <c r="U99" s="77">
        <v>71434</v>
      </c>
      <c r="V99" s="77">
        <v>30811</v>
      </c>
      <c r="X99" s="77">
        <v>23404</v>
      </c>
    </row>
    <row r="100" spans="16:17" ht="12.75">
      <c r="P100" s="32" t="s">
        <v>490</v>
      </c>
      <c r="Q100" s="72">
        <f>SUM(Q93:Q99)</f>
        <v>0</v>
      </c>
    </row>
    <row r="101" spans="16:17" ht="12.75">
      <c r="P101" s="32" t="s">
        <v>491</v>
      </c>
      <c r="Q101" s="72">
        <f>Q100</f>
        <v>0</v>
      </c>
    </row>
    <row r="102" spans="16:17" ht="12.75">
      <c r="P102" s="32" t="s">
        <v>492</v>
      </c>
      <c r="Q102" s="72">
        <f>Q101+Q88+Q79+Q60</f>
        <v>0</v>
      </c>
    </row>
    <row r="105" spans="2:21" ht="12.75">
      <c r="B105" s="45" t="s">
        <v>493</v>
      </c>
      <c r="U105" s="77">
        <v>30812</v>
      </c>
    </row>
    <row r="106" spans="3:21" ht="12.75">
      <c r="C106" s="45" t="s">
        <v>494</v>
      </c>
      <c r="U106" s="77">
        <v>30813</v>
      </c>
    </row>
    <row r="107" spans="10:25" ht="52.5">
      <c r="J107" s="194" t="s">
        <v>19</v>
      </c>
      <c r="K107" s="194" t="s">
        <v>90</v>
      </c>
      <c r="L107" s="55" t="s">
        <v>91</v>
      </c>
      <c r="M107" s="118" t="s">
        <v>30</v>
      </c>
      <c r="N107" s="45" t="s">
        <v>31</v>
      </c>
      <c r="O107" s="220">
        <v>20</v>
      </c>
      <c r="P107" s="389">
        <v>55</v>
      </c>
      <c r="Q107" s="352">
        <f>P107*O107</f>
        <v>1100</v>
      </c>
      <c r="U107" s="77">
        <v>71435</v>
      </c>
      <c r="V107" s="77">
        <v>30813</v>
      </c>
      <c r="X107" s="77">
        <v>11839</v>
      </c>
      <c r="Y107" s="77">
        <v>2</v>
      </c>
    </row>
    <row r="108" spans="10:25" ht="12.75">
      <c r="J108" s="194" t="s">
        <v>24</v>
      </c>
      <c r="K108" s="194" t="s">
        <v>92</v>
      </c>
      <c r="L108" s="55" t="s">
        <v>93</v>
      </c>
      <c r="M108" s="118" t="s">
        <v>30</v>
      </c>
      <c r="N108" s="45" t="s">
        <v>22</v>
      </c>
      <c r="O108" s="220">
        <v>10</v>
      </c>
      <c r="P108" s="389">
        <v>55</v>
      </c>
      <c r="Q108" s="352">
        <f>P108*O108</f>
        <v>550</v>
      </c>
      <c r="U108" s="77">
        <v>71436</v>
      </c>
      <c r="V108" s="77">
        <v>30813</v>
      </c>
      <c r="X108" s="77">
        <v>11843</v>
      </c>
      <c r="Y108" s="77">
        <v>2</v>
      </c>
    </row>
    <row r="109" spans="2:24" ht="12.75">
      <c r="B109" s="265"/>
      <c r="C109" s="265"/>
      <c r="D109" s="265"/>
      <c r="E109" s="265"/>
      <c r="F109" s="265"/>
      <c r="G109" s="265"/>
      <c r="H109" s="265"/>
      <c r="I109" s="265"/>
      <c r="J109" s="218" t="s">
        <v>27</v>
      </c>
      <c r="K109" s="218" t="s">
        <v>495</v>
      </c>
      <c r="L109" s="263" t="s">
        <v>496</v>
      </c>
      <c r="M109" s="264" t="s">
        <v>30</v>
      </c>
      <c r="N109" s="265" t="s">
        <v>31</v>
      </c>
      <c r="O109" s="219">
        <v>10</v>
      </c>
      <c r="P109" s="393">
        <v>35</v>
      </c>
      <c r="Q109" s="353">
        <f>P109*O109</f>
        <v>350</v>
      </c>
      <c r="U109" s="77">
        <v>71437</v>
      </c>
      <c r="V109" s="77">
        <v>30813</v>
      </c>
      <c r="X109" s="77">
        <v>23406</v>
      </c>
    </row>
    <row r="110" spans="16:17" ht="12.75">
      <c r="P110" s="32" t="s">
        <v>497</v>
      </c>
      <c r="Q110" s="72">
        <f>SUM(Q107:Q109)</f>
        <v>2000</v>
      </c>
    </row>
    <row r="111" spans="16:17" ht="12.75">
      <c r="P111" s="32" t="s">
        <v>498</v>
      </c>
      <c r="Q111" s="72">
        <f>Q110</f>
        <v>2000</v>
      </c>
    </row>
    <row r="114" spans="2:21" ht="12.75">
      <c r="B114" s="45" t="s">
        <v>499</v>
      </c>
      <c r="U114" s="77">
        <v>30814</v>
      </c>
    </row>
    <row r="115" spans="10:25" ht="12.75">
      <c r="J115" s="194" t="s">
        <v>19</v>
      </c>
      <c r="K115" s="194" t="s">
        <v>500</v>
      </c>
      <c r="L115" s="55" t="s">
        <v>501</v>
      </c>
      <c r="M115" s="118" t="s">
        <v>21</v>
      </c>
      <c r="N115" s="45" t="s">
        <v>22</v>
      </c>
      <c r="O115" s="220">
        <v>1</v>
      </c>
      <c r="P115" s="252">
        <v>0</v>
      </c>
      <c r="Q115" s="352">
        <f>P115*O115</f>
        <v>0</v>
      </c>
      <c r="U115" s="77">
        <v>71438</v>
      </c>
      <c r="V115" s="77">
        <v>30814</v>
      </c>
      <c r="X115" s="77">
        <v>11630</v>
      </c>
      <c r="Y115" s="77">
        <v>2</v>
      </c>
    </row>
    <row r="116" spans="2:25" ht="12.75">
      <c r="B116" s="265"/>
      <c r="C116" s="265"/>
      <c r="D116" s="265"/>
      <c r="E116" s="265"/>
      <c r="F116" s="265"/>
      <c r="G116" s="265"/>
      <c r="H116" s="265"/>
      <c r="I116" s="265"/>
      <c r="J116" s="218" t="s">
        <v>24</v>
      </c>
      <c r="K116" s="218" t="s">
        <v>502</v>
      </c>
      <c r="L116" s="263" t="s">
        <v>503</v>
      </c>
      <c r="M116" s="264" t="s">
        <v>21</v>
      </c>
      <c r="N116" s="265" t="s">
        <v>22</v>
      </c>
      <c r="O116" s="219">
        <v>1</v>
      </c>
      <c r="P116" s="161">
        <v>0</v>
      </c>
      <c r="Q116" s="353">
        <f>P116*O116</f>
        <v>0</v>
      </c>
      <c r="U116" s="77">
        <v>71439</v>
      </c>
      <c r="V116" s="77">
        <v>30814</v>
      </c>
      <c r="X116" s="77">
        <v>11629</v>
      </c>
      <c r="Y116" s="77">
        <v>2</v>
      </c>
    </row>
    <row r="117" spans="16:17" ht="12.75">
      <c r="P117" s="32" t="s">
        <v>504</v>
      </c>
      <c r="Q117" s="72">
        <f>SUM(Q115:Q116)</f>
        <v>0</v>
      </c>
    </row>
    <row r="120" spans="16:17" ht="17.25">
      <c r="P120" s="56" t="s">
        <v>505</v>
      </c>
      <c r="Q120" s="71">
        <f>Q117+Q111+Q102+Q51</f>
        <v>2000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W63"/>
  <sheetViews>
    <sheetView zoomScale="85" zoomScaleNormal="85" zoomScalePageLayoutView="0" workbookViewId="0" topLeftCell="A1">
      <pane ySplit="1" topLeftCell="A46" activePane="bottomLeft" state="frozen"/>
      <selection pane="topLeft" activeCell="D15" sqref="D15"/>
      <selection pane="bottomLeft" activeCell="O68" sqref="O68"/>
    </sheetView>
  </sheetViews>
  <sheetFormatPr defaultColWidth="9.140625" defaultRowHeight="12.75"/>
  <cols>
    <col min="1" max="1" width="2.7109375" style="0" customWidth="1"/>
    <col min="2" max="3" width="7.7109375" style="4" customWidth="1"/>
    <col min="4" max="7" width="15.7109375" style="4" hidden="1" customWidth="1"/>
    <col min="8" max="8" width="9.57421875" style="4" hidden="1" customWidth="1"/>
    <col min="9" max="9" width="10.7109375" style="97" customWidth="1"/>
    <col min="10" max="10" width="15.7109375" style="97" customWidth="1"/>
    <col min="11" max="11" width="60.7109375" style="10" customWidth="1"/>
    <col min="12" max="12" width="9.7109375" style="17" customWidth="1"/>
    <col min="13" max="13" width="10.8515625" style="4" hidden="1" customWidth="1"/>
    <col min="14" max="14" width="15.7109375" style="24" customWidth="1"/>
    <col min="15" max="15" width="20.7109375" style="14" customWidth="1"/>
    <col min="16" max="16" width="25.7109375" style="0" customWidth="1"/>
    <col min="17" max="17" width="60.7109375" style="10" hidden="1" customWidth="1"/>
    <col min="18" max="19" width="45.7109375" style="10" hidden="1" customWidth="1"/>
    <col min="20" max="24" width="0" style="0" hidden="1" customWidth="1"/>
  </cols>
  <sheetData>
    <row r="1" spans="2:19" s="3" customFormat="1" ht="15" thickBot="1">
      <c r="B1" s="7" t="s">
        <v>1</v>
      </c>
      <c r="C1" s="7" t="s">
        <v>2</v>
      </c>
      <c r="D1" s="7" t="s">
        <v>3</v>
      </c>
      <c r="E1" s="7" t="s">
        <v>4</v>
      </c>
      <c r="F1" s="7" t="s">
        <v>5</v>
      </c>
      <c r="G1" s="7" t="s">
        <v>6</v>
      </c>
      <c r="H1" s="7" t="s">
        <v>16</v>
      </c>
      <c r="I1" s="96" t="s">
        <v>0</v>
      </c>
      <c r="J1" s="96" t="s">
        <v>13</v>
      </c>
      <c r="K1" s="9" t="s">
        <v>9</v>
      </c>
      <c r="L1" s="16" t="s">
        <v>14</v>
      </c>
      <c r="M1" s="7" t="s">
        <v>17</v>
      </c>
      <c r="N1" s="22" t="s">
        <v>8</v>
      </c>
      <c r="O1" s="23" t="s">
        <v>15</v>
      </c>
      <c r="P1" s="23" t="s">
        <v>98</v>
      </c>
      <c r="Q1" s="9" t="s">
        <v>10</v>
      </c>
      <c r="R1" s="9" t="s">
        <v>11</v>
      </c>
      <c r="S1" s="9" t="s">
        <v>12</v>
      </c>
    </row>
    <row r="3" spans="2:19" s="2" customFormat="1" ht="17.25">
      <c r="B3" s="2" t="s">
        <v>506</v>
      </c>
      <c r="C3" s="6"/>
      <c r="D3" s="6"/>
      <c r="E3" s="6"/>
      <c r="F3" s="6"/>
      <c r="G3" s="6"/>
      <c r="H3" s="6"/>
      <c r="I3" s="98"/>
      <c r="J3" s="98"/>
      <c r="K3" s="8"/>
      <c r="L3" s="15"/>
      <c r="M3" s="6"/>
      <c r="N3" s="21"/>
      <c r="O3" s="12"/>
      <c r="Q3" s="8"/>
      <c r="R3" s="8"/>
      <c r="S3" s="8"/>
    </row>
    <row r="5" ht="12.75">
      <c r="T5">
        <v>30815</v>
      </c>
    </row>
    <row r="6" spans="2:20" ht="12.75">
      <c r="B6" s="4" t="s">
        <v>420</v>
      </c>
      <c r="T6">
        <v>30816</v>
      </c>
    </row>
    <row r="7" spans="3:20" ht="12.75">
      <c r="C7" s="4" t="s">
        <v>507</v>
      </c>
      <c r="T7">
        <v>30817</v>
      </c>
    </row>
    <row r="8" spans="1:23" ht="12.75">
      <c r="A8" s="1"/>
      <c r="B8" s="36"/>
      <c r="C8" s="36"/>
      <c r="D8" s="36"/>
      <c r="E8" s="36"/>
      <c r="F8" s="36"/>
      <c r="G8" s="36"/>
      <c r="H8" s="36"/>
      <c r="I8" s="103" t="s">
        <v>19</v>
      </c>
      <c r="J8" s="103" t="s">
        <v>249</v>
      </c>
      <c r="K8" s="37" t="s">
        <v>508</v>
      </c>
      <c r="L8" s="19" t="s">
        <v>509</v>
      </c>
      <c r="M8" s="36" t="s">
        <v>22</v>
      </c>
      <c r="N8" s="25">
        <v>13</v>
      </c>
      <c r="O8" s="26">
        <v>0</v>
      </c>
      <c r="P8" s="58">
        <f>O8*N8</f>
        <v>0</v>
      </c>
      <c r="T8">
        <v>71440</v>
      </c>
      <c r="U8">
        <v>30817</v>
      </c>
      <c r="W8">
        <v>23413</v>
      </c>
    </row>
    <row r="9" spans="1:16" ht="12.75">
      <c r="A9" s="1"/>
      <c r="B9" s="5"/>
      <c r="C9" s="5"/>
      <c r="D9" s="5"/>
      <c r="E9" s="5"/>
      <c r="F9" s="5"/>
      <c r="G9" s="5"/>
      <c r="H9" s="5"/>
      <c r="I9" s="101"/>
      <c r="J9" s="101"/>
      <c r="K9" s="11"/>
      <c r="L9" s="18"/>
      <c r="M9" s="5"/>
      <c r="O9" s="32" t="s">
        <v>510</v>
      </c>
      <c r="P9" s="59">
        <f>SUM(P8)</f>
        <v>0</v>
      </c>
    </row>
    <row r="10" spans="1:15" ht="12.75">
      <c r="A10" s="1"/>
      <c r="B10" s="5"/>
      <c r="C10" s="5"/>
      <c r="D10" s="5"/>
      <c r="E10" s="5"/>
      <c r="F10" s="5"/>
      <c r="G10" s="5"/>
      <c r="H10" s="5"/>
      <c r="I10" s="101"/>
      <c r="J10" s="101"/>
      <c r="K10" s="11"/>
      <c r="L10" s="18"/>
      <c r="M10" s="5"/>
      <c r="O10" s="13"/>
    </row>
    <row r="11" spans="1:15" ht="12.75">
      <c r="A11" s="1"/>
      <c r="B11" s="5"/>
      <c r="C11" s="5"/>
      <c r="D11" s="5"/>
      <c r="E11" s="5"/>
      <c r="F11" s="5"/>
      <c r="G11" s="5"/>
      <c r="H11" s="5"/>
      <c r="I11" s="101"/>
      <c r="J11" s="101"/>
      <c r="K11" s="11"/>
      <c r="L11" s="18"/>
      <c r="M11" s="5"/>
      <c r="O11" s="13"/>
    </row>
    <row r="12" spans="3:20" ht="12.75">
      <c r="C12" s="4" t="s">
        <v>511</v>
      </c>
      <c r="T12">
        <v>30818</v>
      </c>
    </row>
    <row r="13" spans="9:23" ht="26.25">
      <c r="I13" s="97" t="s">
        <v>19</v>
      </c>
      <c r="J13" s="97" t="s">
        <v>512</v>
      </c>
      <c r="K13" s="10" t="s">
        <v>513</v>
      </c>
      <c r="L13" s="17" t="s">
        <v>112</v>
      </c>
      <c r="M13" s="4" t="s">
        <v>112</v>
      </c>
      <c r="N13" s="24">
        <v>67.5</v>
      </c>
      <c r="O13" s="14">
        <v>0</v>
      </c>
      <c r="P13" s="57">
        <f>O13*N13</f>
        <v>0</v>
      </c>
      <c r="T13">
        <v>71441</v>
      </c>
      <c r="U13">
        <v>30818</v>
      </c>
      <c r="W13">
        <v>23412</v>
      </c>
    </row>
    <row r="14" spans="1:23" ht="26.25">
      <c r="A14" s="1"/>
      <c r="B14" s="36"/>
      <c r="C14" s="36"/>
      <c r="D14" s="36"/>
      <c r="E14" s="36"/>
      <c r="F14" s="36"/>
      <c r="G14" s="36"/>
      <c r="H14" s="36"/>
      <c r="I14" s="103" t="s">
        <v>24</v>
      </c>
      <c r="J14" s="103" t="s">
        <v>514</v>
      </c>
      <c r="K14" s="37" t="s">
        <v>515</v>
      </c>
      <c r="L14" s="19" t="s">
        <v>112</v>
      </c>
      <c r="M14" s="36" t="s">
        <v>112</v>
      </c>
      <c r="N14" s="25">
        <v>16.6</v>
      </c>
      <c r="O14" s="26">
        <v>0</v>
      </c>
      <c r="P14" s="58">
        <f>O14*N14</f>
        <v>0</v>
      </c>
      <c r="T14">
        <v>71442</v>
      </c>
      <c r="U14">
        <v>30818</v>
      </c>
      <c r="W14">
        <v>23420</v>
      </c>
    </row>
    <row r="15" spans="1:16" ht="12.75">
      <c r="A15" s="1"/>
      <c r="B15" s="5"/>
      <c r="C15" s="5"/>
      <c r="D15" s="5"/>
      <c r="E15" s="5"/>
      <c r="F15" s="5"/>
      <c r="G15" s="5"/>
      <c r="H15" s="5"/>
      <c r="I15" s="101"/>
      <c r="J15" s="101"/>
      <c r="K15" s="11"/>
      <c r="L15" s="18"/>
      <c r="M15" s="5"/>
      <c r="O15" s="32" t="s">
        <v>516</v>
      </c>
      <c r="P15" s="59">
        <f>SUM(P13:P14)</f>
        <v>0</v>
      </c>
    </row>
    <row r="16" spans="1:16" ht="12.75">
      <c r="A16" s="1"/>
      <c r="B16" s="5"/>
      <c r="C16" s="5"/>
      <c r="D16" s="5"/>
      <c r="E16" s="5"/>
      <c r="F16" s="5"/>
      <c r="G16" s="5"/>
      <c r="H16" s="5"/>
      <c r="I16" s="101"/>
      <c r="J16" s="101"/>
      <c r="K16" s="11"/>
      <c r="L16" s="18"/>
      <c r="M16" s="5"/>
      <c r="O16" s="32" t="s">
        <v>425</v>
      </c>
      <c r="P16" s="59">
        <f>P15+P9</f>
        <v>0</v>
      </c>
    </row>
    <row r="17" spans="1:15" ht="12.75">
      <c r="A17" s="1"/>
      <c r="B17" s="5"/>
      <c r="C17" s="5"/>
      <c r="D17" s="5"/>
      <c r="E17" s="5"/>
      <c r="F17" s="5"/>
      <c r="G17" s="5"/>
      <c r="H17" s="5"/>
      <c r="I17" s="101"/>
      <c r="J17" s="101"/>
      <c r="K17" s="11"/>
      <c r="L17" s="18"/>
      <c r="M17" s="5"/>
      <c r="O17" s="13"/>
    </row>
    <row r="18" spans="1:15" ht="12.75">
      <c r="A18" s="1"/>
      <c r="B18" s="5"/>
      <c r="C18" s="5"/>
      <c r="D18" s="5"/>
      <c r="E18" s="5"/>
      <c r="F18" s="5"/>
      <c r="G18" s="5"/>
      <c r="H18" s="5"/>
      <c r="I18" s="101"/>
      <c r="J18" s="101"/>
      <c r="K18" s="11"/>
      <c r="L18" s="18"/>
      <c r="M18" s="5"/>
      <c r="O18" s="13"/>
    </row>
    <row r="19" spans="1:20" ht="12.75">
      <c r="A19" s="1"/>
      <c r="B19" s="5" t="s">
        <v>517</v>
      </c>
      <c r="C19" s="5"/>
      <c r="D19" s="5"/>
      <c r="E19" s="5"/>
      <c r="F19" s="5"/>
      <c r="G19" s="5"/>
      <c r="H19" s="5"/>
      <c r="I19" s="101"/>
      <c r="J19" s="101"/>
      <c r="K19" s="11"/>
      <c r="L19" s="18"/>
      <c r="M19" s="5"/>
      <c r="O19" s="13"/>
      <c r="T19">
        <v>30819</v>
      </c>
    </row>
    <row r="20" spans="1:20" ht="12.75">
      <c r="A20" s="1"/>
      <c r="B20" s="5"/>
      <c r="C20" s="5" t="s">
        <v>518</v>
      </c>
      <c r="D20" s="5"/>
      <c r="E20" s="5"/>
      <c r="F20" s="5"/>
      <c r="G20" s="5"/>
      <c r="H20" s="5"/>
      <c r="I20" s="101"/>
      <c r="J20" s="101"/>
      <c r="K20" s="11"/>
      <c r="L20" s="18"/>
      <c r="M20" s="5"/>
      <c r="O20" s="13"/>
      <c r="T20">
        <v>30820</v>
      </c>
    </row>
    <row r="21" spans="1:23" ht="105">
      <c r="A21" s="1"/>
      <c r="B21" s="5"/>
      <c r="C21" s="5"/>
      <c r="D21" s="5"/>
      <c r="E21" s="5"/>
      <c r="F21" s="5"/>
      <c r="G21" s="5"/>
      <c r="H21" s="5"/>
      <c r="I21" s="101" t="s">
        <v>19</v>
      </c>
      <c r="J21" s="101" t="s">
        <v>519</v>
      </c>
      <c r="K21" s="54" t="s">
        <v>520</v>
      </c>
      <c r="L21" s="18" t="s">
        <v>509</v>
      </c>
      <c r="M21" s="5" t="s">
        <v>22</v>
      </c>
      <c r="N21" s="24">
        <v>1</v>
      </c>
      <c r="O21" s="13">
        <v>0</v>
      </c>
      <c r="P21" s="57">
        <f>O21*N21</f>
        <v>0</v>
      </c>
      <c r="T21">
        <v>71443</v>
      </c>
      <c r="U21">
        <v>30820</v>
      </c>
      <c r="W21">
        <v>23411</v>
      </c>
    </row>
    <row r="22" spans="1:23" ht="105">
      <c r="A22" s="1"/>
      <c r="B22" s="5"/>
      <c r="C22" s="5"/>
      <c r="D22" s="5"/>
      <c r="E22" s="5"/>
      <c r="F22" s="5"/>
      <c r="G22" s="5"/>
      <c r="H22" s="5"/>
      <c r="I22" s="101" t="s">
        <v>24</v>
      </c>
      <c r="J22" s="101" t="s">
        <v>521</v>
      </c>
      <c r="K22" s="54" t="s">
        <v>522</v>
      </c>
      <c r="L22" s="18" t="s">
        <v>509</v>
      </c>
      <c r="M22" s="5" t="s">
        <v>22</v>
      </c>
      <c r="N22" s="24">
        <v>2</v>
      </c>
      <c r="O22" s="13">
        <v>0</v>
      </c>
      <c r="P22" s="57">
        <f>O22*N22</f>
        <v>0</v>
      </c>
      <c r="T22">
        <v>71444</v>
      </c>
      <c r="U22">
        <v>30820</v>
      </c>
      <c r="W22">
        <v>23419</v>
      </c>
    </row>
    <row r="23" spans="1:23" ht="105">
      <c r="A23" s="1"/>
      <c r="B23" s="5"/>
      <c r="C23" s="5"/>
      <c r="D23" s="5"/>
      <c r="E23" s="5"/>
      <c r="F23" s="5"/>
      <c r="G23" s="5"/>
      <c r="H23" s="5"/>
      <c r="I23" s="101" t="s">
        <v>27</v>
      </c>
      <c r="J23" s="101" t="s">
        <v>523</v>
      </c>
      <c r="K23" s="54" t="s">
        <v>524</v>
      </c>
      <c r="L23" s="18" t="s">
        <v>509</v>
      </c>
      <c r="M23" s="5" t="s">
        <v>22</v>
      </c>
      <c r="N23" s="47">
        <v>6</v>
      </c>
      <c r="O23" s="13">
        <v>0</v>
      </c>
      <c r="P23" s="57">
        <f>O23*N23</f>
        <v>0</v>
      </c>
      <c r="T23">
        <v>71445</v>
      </c>
      <c r="U23">
        <v>30820</v>
      </c>
      <c r="W23">
        <v>23418</v>
      </c>
    </row>
    <row r="24" spans="1:23" ht="105">
      <c r="A24" s="1"/>
      <c r="B24" s="5"/>
      <c r="C24" s="5"/>
      <c r="D24" s="5"/>
      <c r="E24" s="5"/>
      <c r="F24" s="5"/>
      <c r="G24" s="5"/>
      <c r="H24" s="5"/>
      <c r="I24" s="101" t="s">
        <v>28</v>
      </c>
      <c r="J24" s="101" t="s">
        <v>525</v>
      </c>
      <c r="K24" s="54" t="s">
        <v>526</v>
      </c>
      <c r="L24" s="18" t="s">
        <v>509</v>
      </c>
      <c r="M24" s="5" t="s">
        <v>22</v>
      </c>
      <c r="N24" s="47">
        <v>2</v>
      </c>
      <c r="O24" s="13">
        <v>0</v>
      </c>
      <c r="P24" s="57">
        <f>O24*N24</f>
        <v>0</v>
      </c>
      <c r="T24">
        <v>71446</v>
      </c>
      <c r="U24">
        <v>30820</v>
      </c>
      <c r="W24">
        <v>23417</v>
      </c>
    </row>
    <row r="25" spans="1:23" ht="105">
      <c r="A25" s="1"/>
      <c r="B25" s="36"/>
      <c r="C25" s="36"/>
      <c r="D25" s="36"/>
      <c r="E25" s="36"/>
      <c r="F25" s="36"/>
      <c r="G25" s="36"/>
      <c r="H25" s="36"/>
      <c r="I25" s="103" t="s">
        <v>29</v>
      </c>
      <c r="J25" s="103" t="s">
        <v>527</v>
      </c>
      <c r="K25" s="73" t="s">
        <v>528</v>
      </c>
      <c r="L25" s="19" t="s">
        <v>509</v>
      </c>
      <c r="M25" s="36" t="s">
        <v>22</v>
      </c>
      <c r="N25" s="25">
        <v>2</v>
      </c>
      <c r="O25" s="26">
        <v>0</v>
      </c>
      <c r="P25" s="58">
        <f>O25*N25</f>
        <v>0</v>
      </c>
      <c r="T25">
        <v>71447</v>
      </c>
      <c r="U25">
        <v>30820</v>
      </c>
      <c r="W25">
        <v>23416</v>
      </c>
    </row>
    <row r="26" spans="1:16" ht="12.75">
      <c r="A26" s="1"/>
      <c r="B26" s="5"/>
      <c r="C26" s="5"/>
      <c r="D26" s="5"/>
      <c r="E26" s="5"/>
      <c r="F26" s="5"/>
      <c r="G26" s="5"/>
      <c r="H26" s="5"/>
      <c r="I26" s="101"/>
      <c r="J26" s="101"/>
      <c r="K26" s="11"/>
      <c r="L26" s="18"/>
      <c r="M26" s="5"/>
      <c r="N26" s="47"/>
      <c r="O26" s="30" t="s">
        <v>529</v>
      </c>
      <c r="P26" s="59">
        <f>SUM(P21:P25)</f>
        <v>0</v>
      </c>
    </row>
    <row r="27" spans="1:16" ht="12.75">
      <c r="A27" s="1"/>
      <c r="B27" s="5"/>
      <c r="C27" s="5"/>
      <c r="D27" s="5"/>
      <c r="E27" s="5"/>
      <c r="F27" s="5"/>
      <c r="G27" s="5"/>
      <c r="H27" s="5"/>
      <c r="I27" s="101"/>
      <c r="J27" s="101"/>
      <c r="K27" s="11"/>
      <c r="L27" s="18"/>
      <c r="M27" s="5"/>
      <c r="N27" s="47"/>
      <c r="O27" s="13"/>
      <c r="P27" s="57"/>
    </row>
    <row r="28" spans="1:16" ht="12.75">
      <c r="A28" s="1"/>
      <c r="B28" s="5"/>
      <c r="C28" s="5"/>
      <c r="D28" s="5"/>
      <c r="E28" s="5"/>
      <c r="F28" s="5"/>
      <c r="G28" s="5"/>
      <c r="H28" s="5"/>
      <c r="I28" s="101"/>
      <c r="J28" s="101"/>
      <c r="K28" s="11"/>
      <c r="L28" s="18"/>
      <c r="M28" s="5"/>
      <c r="N28" s="47"/>
      <c r="O28" s="13"/>
      <c r="P28" s="57"/>
    </row>
    <row r="29" spans="1:20" ht="12.75">
      <c r="A29" s="1"/>
      <c r="B29" s="5"/>
      <c r="C29" s="5" t="s">
        <v>530</v>
      </c>
      <c r="D29" s="5"/>
      <c r="E29" s="5"/>
      <c r="F29" s="5"/>
      <c r="G29" s="5"/>
      <c r="H29" s="5"/>
      <c r="I29" s="101"/>
      <c r="J29" s="101"/>
      <c r="K29" s="11"/>
      <c r="L29" s="18"/>
      <c r="M29" s="5"/>
      <c r="N29" s="47"/>
      <c r="O29" s="13"/>
      <c r="P29" s="57"/>
      <c r="T29">
        <v>30821</v>
      </c>
    </row>
    <row r="30" spans="1:23" ht="66">
      <c r="A30" s="1"/>
      <c r="B30" s="5"/>
      <c r="C30" s="5"/>
      <c r="D30" s="5"/>
      <c r="E30" s="5"/>
      <c r="F30" s="5"/>
      <c r="G30" s="5"/>
      <c r="H30" s="5"/>
      <c r="I30" s="101" t="s">
        <v>19</v>
      </c>
      <c r="J30" s="101" t="s">
        <v>531</v>
      </c>
      <c r="K30" s="54" t="s">
        <v>532</v>
      </c>
      <c r="L30" s="18" t="s">
        <v>509</v>
      </c>
      <c r="M30" s="5" t="s">
        <v>22</v>
      </c>
      <c r="N30" s="47">
        <v>1</v>
      </c>
      <c r="O30" s="13">
        <v>0</v>
      </c>
      <c r="P30" s="57">
        <f>O30*N30</f>
        <v>0</v>
      </c>
      <c r="R30" s="55" t="s">
        <v>129</v>
      </c>
      <c r="T30">
        <v>71448</v>
      </c>
      <c r="U30">
        <v>30821</v>
      </c>
      <c r="W30">
        <v>23410</v>
      </c>
    </row>
    <row r="31" spans="1:23" ht="66">
      <c r="A31" s="1"/>
      <c r="B31" s="5"/>
      <c r="C31" s="5"/>
      <c r="D31" s="5"/>
      <c r="E31" s="5"/>
      <c r="F31" s="5"/>
      <c r="G31" s="5"/>
      <c r="H31" s="5"/>
      <c r="I31" s="101" t="s">
        <v>24</v>
      </c>
      <c r="J31" s="101" t="s">
        <v>533</v>
      </c>
      <c r="K31" s="54" t="s">
        <v>534</v>
      </c>
      <c r="L31" s="18" t="s">
        <v>509</v>
      </c>
      <c r="M31" s="5" t="s">
        <v>22</v>
      </c>
      <c r="N31" s="47">
        <v>2</v>
      </c>
      <c r="O31" s="13">
        <v>0</v>
      </c>
      <c r="P31" s="57">
        <f>O31*N31</f>
        <v>0</v>
      </c>
      <c r="R31" s="55" t="s">
        <v>129</v>
      </c>
      <c r="T31">
        <v>71449</v>
      </c>
      <c r="U31">
        <v>30821</v>
      </c>
      <c r="W31">
        <v>23409</v>
      </c>
    </row>
    <row r="32" spans="1:23" ht="66">
      <c r="A32" s="1"/>
      <c r="B32" s="5"/>
      <c r="C32" s="5"/>
      <c r="D32" s="5"/>
      <c r="E32" s="5"/>
      <c r="F32" s="5"/>
      <c r="G32" s="5"/>
      <c r="H32" s="5"/>
      <c r="I32" s="101" t="s">
        <v>27</v>
      </c>
      <c r="J32" s="101" t="s">
        <v>535</v>
      </c>
      <c r="K32" s="54" t="s">
        <v>536</v>
      </c>
      <c r="L32" s="18" t="s">
        <v>509</v>
      </c>
      <c r="M32" s="5" t="s">
        <v>22</v>
      </c>
      <c r="N32" s="47">
        <v>6</v>
      </c>
      <c r="O32" s="13">
        <v>0</v>
      </c>
      <c r="P32" s="57">
        <f>O32*N32</f>
        <v>0</v>
      </c>
      <c r="R32" s="55" t="s">
        <v>129</v>
      </c>
      <c r="T32">
        <v>71450</v>
      </c>
      <c r="U32">
        <v>30821</v>
      </c>
      <c r="W32">
        <v>23423</v>
      </c>
    </row>
    <row r="33" spans="1:23" ht="66">
      <c r="A33" s="1"/>
      <c r="B33" s="5"/>
      <c r="C33" s="5"/>
      <c r="D33" s="5"/>
      <c r="E33" s="5"/>
      <c r="F33" s="5"/>
      <c r="G33" s="5"/>
      <c r="H33" s="5"/>
      <c r="I33" s="101" t="s">
        <v>28</v>
      </c>
      <c r="J33" s="101" t="s">
        <v>537</v>
      </c>
      <c r="K33" s="54" t="s">
        <v>538</v>
      </c>
      <c r="L33" s="18" t="s">
        <v>509</v>
      </c>
      <c r="M33" s="5" t="s">
        <v>22</v>
      </c>
      <c r="N33" s="47">
        <v>2</v>
      </c>
      <c r="O33" s="13">
        <v>0</v>
      </c>
      <c r="P33" s="57">
        <f>O33*N33</f>
        <v>0</v>
      </c>
      <c r="R33" s="55" t="s">
        <v>129</v>
      </c>
      <c r="T33">
        <v>71451</v>
      </c>
      <c r="U33">
        <v>30821</v>
      </c>
      <c r="W33">
        <v>23422</v>
      </c>
    </row>
    <row r="34" spans="2:23" ht="66">
      <c r="B34" s="36"/>
      <c r="C34" s="36"/>
      <c r="D34" s="36"/>
      <c r="E34" s="36"/>
      <c r="F34" s="36"/>
      <c r="G34" s="36"/>
      <c r="H34" s="36"/>
      <c r="I34" s="103" t="s">
        <v>29</v>
      </c>
      <c r="J34" s="103" t="s">
        <v>539</v>
      </c>
      <c r="K34" s="73" t="s">
        <v>540</v>
      </c>
      <c r="L34" s="19" t="s">
        <v>509</v>
      </c>
      <c r="M34" s="36" t="s">
        <v>22</v>
      </c>
      <c r="N34" s="25">
        <v>2</v>
      </c>
      <c r="O34" s="26">
        <v>0</v>
      </c>
      <c r="P34" s="58">
        <f>O34*N34</f>
        <v>0</v>
      </c>
      <c r="R34" s="55" t="s">
        <v>129</v>
      </c>
      <c r="T34">
        <v>71452</v>
      </c>
      <c r="U34">
        <v>30821</v>
      </c>
      <c r="W34">
        <v>23421</v>
      </c>
    </row>
    <row r="35" spans="15:16" ht="12.75">
      <c r="O35" s="30" t="s">
        <v>541</v>
      </c>
      <c r="P35" s="57">
        <f>SUM(P30:P34)</f>
        <v>0</v>
      </c>
    </row>
    <row r="36" ht="12.75">
      <c r="P36" s="57"/>
    </row>
    <row r="37" ht="12.75">
      <c r="P37" s="57"/>
    </row>
    <row r="38" spans="1:20" ht="12.75">
      <c r="A38" s="1"/>
      <c r="B38" s="5"/>
      <c r="C38" s="5" t="s">
        <v>542</v>
      </c>
      <c r="D38" s="5"/>
      <c r="E38" s="5"/>
      <c r="F38" s="5"/>
      <c r="G38" s="5"/>
      <c r="H38" s="5"/>
      <c r="I38" s="101"/>
      <c r="J38" s="101"/>
      <c r="K38" s="11"/>
      <c r="L38" s="18"/>
      <c r="M38" s="5"/>
      <c r="N38" s="47"/>
      <c r="O38" s="13"/>
      <c r="P38" s="57"/>
      <c r="T38">
        <v>30822</v>
      </c>
    </row>
    <row r="39" spans="9:23" ht="52.5">
      <c r="I39" s="97" t="s">
        <v>19</v>
      </c>
      <c r="J39" s="97" t="s">
        <v>543</v>
      </c>
      <c r="K39" s="55" t="s">
        <v>544</v>
      </c>
      <c r="L39" s="17" t="s">
        <v>112</v>
      </c>
      <c r="M39" s="4" t="s">
        <v>112</v>
      </c>
      <c r="N39" s="24">
        <v>13.5</v>
      </c>
      <c r="O39" s="14">
        <v>0</v>
      </c>
      <c r="P39" s="57">
        <f>O39*N39</f>
        <v>0</v>
      </c>
      <c r="T39">
        <v>71453</v>
      </c>
      <c r="U39">
        <v>30822</v>
      </c>
      <c r="W39">
        <v>23415</v>
      </c>
    </row>
    <row r="40" spans="2:23" ht="52.5">
      <c r="B40" s="36"/>
      <c r="C40" s="36"/>
      <c r="D40" s="36"/>
      <c r="E40" s="36"/>
      <c r="F40" s="36"/>
      <c r="G40" s="36"/>
      <c r="H40" s="36"/>
      <c r="I40" s="103" t="s">
        <v>24</v>
      </c>
      <c r="J40" s="103" t="s">
        <v>545</v>
      </c>
      <c r="K40" s="73" t="s">
        <v>546</v>
      </c>
      <c r="L40" s="19" t="s">
        <v>112</v>
      </c>
      <c r="M40" s="36" t="s">
        <v>112</v>
      </c>
      <c r="N40" s="25">
        <v>13.5</v>
      </c>
      <c r="O40" s="26">
        <v>0</v>
      </c>
      <c r="P40" s="58">
        <f>O40*N40</f>
        <v>0</v>
      </c>
      <c r="T40">
        <v>71454</v>
      </c>
      <c r="U40">
        <v>30822</v>
      </c>
      <c r="W40">
        <v>23414</v>
      </c>
    </row>
    <row r="41" spans="15:16" ht="12.75">
      <c r="O41" s="30" t="s">
        <v>547</v>
      </c>
      <c r="P41" s="59">
        <f>SUM(P39:P40)</f>
        <v>0</v>
      </c>
    </row>
    <row r="42" ht="12.75">
      <c r="P42" s="57"/>
    </row>
    <row r="43" ht="12.75">
      <c r="P43" s="57"/>
    </row>
    <row r="44" spans="3:20" ht="12.75">
      <c r="C44" s="4" t="s">
        <v>548</v>
      </c>
      <c r="P44" s="57"/>
      <c r="T44">
        <v>30823</v>
      </c>
    </row>
    <row r="45" spans="9:23" ht="78.75">
      <c r="I45" s="97" t="s">
        <v>19</v>
      </c>
      <c r="J45" s="97" t="s">
        <v>549</v>
      </c>
      <c r="K45" s="55" t="s">
        <v>550</v>
      </c>
      <c r="L45" s="17" t="s">
        <v>509</v>
      </c>
      <c r="M45" s="4" t="s">
        <v>22</v>
      </c>
      <c r="N45" s="24">
        <v>1</v>
      </c>
      <c r="O45" s="14">
        <v>0</v>
      </c>
      <c r="P45" s="57">
        <f>O45*N45</f>
        <v>0</v>
      </c>
      <c r="R45" s="55" t="s">
        <v>129</v>
      </c>
      <c r="T45">
        <v>71455</v>
      </c>
      <c r="U45">
        <v>30823</v>
      </c>
      <c r="W45">
        <v>23408</v>
      </c>
    </row>
    <row r="46" spans="2:23" ht="78.75">
      <c r="B46" s="36"/>
      <c r="C46" s="36"/>
      <c r="D46" s="36"/>
      <c r="E46" s="36"/>
      <c r="F46" s="36"/>
      <c r="G46" s="36"/>
      <c r="H46" s="36"/>
      <c r="I46" s="103" t="s">
        <v>24</v>
      </c>
      <c r="J46" s="103" t="s">
        <v>551</v>
      </c>
      <c r="K46" s="73" t="s">
        <v>552</v>
      </c>
      <c r="L46" s="19" t="s">
        <v>509</v>
      </c>
      <c r="M46" s="36" t="s">
        <v>22</v>
      </c>
      <c r="N46" s="25">
        <v>2</v>
      </c>
      <c r="O46" s="26">
        <v>0</v>
      </c>
      <c r="P46" s="58">
        <f>O46*N46</f>
        <v>0</v>
      </c>
      <c r="R46" s="55" t="s">
        <v>129</v>
      </c>
      <c r="T46">
        <v>71456</v>
      </c>
      <c r="U46">
        <v>30823</v>
      </c>
      <c r="W46">
        <v>23407</v>
      </c>
    </row>
    <row r="47" spans="15:16" ht="12.75">
      <c r="O47" s="32" t="s">
        <v>553</v>
      </c>
      <c r="P47" s="59">
        <f>SUM(P45:P46)</f>
        <v>0</v>
      </c>
    </row>
    <row r="48" ht="12.75">
      <c r="P48" s="57"/>
    </row>
    <row r="49" ht="12.75">
      <c r="P49" s="57"/>
    </row>
    <row r="50" spans="3:20" ht="12.75">
      <c r="C50" s="4" t="s">
        <v>554</v>
      </c>
      <c r="P50" s="57"/>
      <c r="T50">
        <v>30824</v>
      </c>
    </row>
    <row r="51" spans="9:23" ht="12.75">
      <c r="I51" s="97" t="s">
        <v>19</v>
      </c>
      <c r="J51" s="97" t="s">
        <v>555</v>
      </c>
      <c r="K51" s="10" t="s">
        <v>556</v>
      </c>
      <c r="L51" s="17" t="s">
        <v>112</v>
      </c>
      <c r="M51" s="4" t="s">
        <v>112</v>
      </c>
      <c r="N51" s="24">
        <v>67.5</v>
      </c>
      <c r="O51" s="14">
        <v>0</v>
      </c>
      <c r="P51" s="57">
        <f>O51*N51</f>
        <v>0</v>
      </c>
      <c r="T51">
        <v>71457</v>
      </c>
      <c r="U51">
        <v>30824</v>
      </c>
      <c r="W51">
        <v>23426</v>
      </c>
    </row>
    <row r="52" spans="2:23" ht="12.75">
      <c r="B52" s="36"/>
      <c r="C52" s="36"/>
      <c r="D52" s="36"/>
      <c r="E52" s="36"/>
      <c r="F52" s="36"/>
      <c r="G52" s="36"/>
      <c r="H52" s="36"/>
      <c r="I52" s="103" t="s">
        <v>24</v>
      </c>
      <c r="J52" s="103" t="s">
        <v>557</v>
      </c>
      <c r="K52" s="37" t="s">
        <v>558</v>
      </c>
      <c r="L52" s="19" t="s">
        <v>112</v>
      </c>
      <c r="M52" s="36" t="s">
        <v>112</v>
      </c>
      <c r="N52" s="25">
        <v>67.5</v>
      </c>
      <c r="O52" s="26">
        <v>0</v>
      </c>
      <c r="P52" s="58">
        <f>O52*N52</f>
        <v>0</v>
      </c>
      <c r="T52">
        <v>71458</v>
      </c>
      <c r="U52">
        <v>30824</v>
      </c>
      <c r="W52">
        <v>23425</v>
      </c>
    </row>
    <row r="53" spans="15:16" ht="12.75">
      <c r="O53" s="32" t="s">
        <v>559</v>
      </c>
      <c r="P53" s="59">
        <f>SUM(P51:P52)</f>
        <v>0</v>
      </c>
    </row>
    <row r="54" spans="15:16" ht="12.75">
      <c r="O54" s="30" t="s">
        <v>560</v>
      </c>
      <c r="P54" s="59">
        <f>P53+P47+P41+P35+P26</f>
        <v>0</v>
      </c>
    </row>
    <row r="55" ht="12.75">
      <c r="P55" s="57"/>
    </row>
    <row r="56" ht="12.75">
      <c r="P56" s="57"/>
    </row>
    <row r="57" spans="2:20" ht="12.75">
      <c r="B57" s="4" t="s">
        <v>561</v>
      </c>
      <c r="P57" s="57"/>
      <c r="T57">
        <v>30825</v>
      </c>
    </row>
    <row r="58" spans="3:20" ht="12.75">
      <c r="C58" s="4" t="s">
        <v>562</v>
      </c>
      <c r="P58" s="57"/>
      <c r="T58">
        <v>30826</v>
      </c>
    </row>
    <row r="59" spans="2:23" ht="12.75">
      <c r="B59" s="36"/>
      <c r="C59" s="36"/>
      <c r="D59" s="36"/>
      <c r="E59" s="36"/>
      <c r="F59" s="36"/>
      <c r="G59" s="36"/>
      <c r="H59" s="36"/>
      <c r="I59" s="103" t="s">
        <v>19</v>
      </c>
      <c r="J59" s="103" t="s">
        <v>371</v>
      </c>
      <c r="K59" s="37" t="s">
        <v>563</v>
      </c>
      <c r="L59" s="19" t="s">
        <v>509</v>
      </c>
      <c r="M59" s="36" t="s">
        <v>22</v>
      </c>
      <c r="N59" s="25">
        <v>1</v>
      </c>
      <c r="O59" s="26">
        <v>0</v>
      </c>
      <c r="P59" s="58">
        <f>O59*N59</f>
        <v>0</v>
      </c>
      <c r="T59">
        <v>71459</v>
      </c>
      <c r="U59">
        <v>30826</v>
      </c>
      <c r="W59">
        <v>23424</v>
      </c>
    </row>
    <row r="60" spans="15:16" ht="12.75">
      <c r="O60" s="32" t="s">
        <v>564</v>
      </c>
      <c r="P60" s="59">
        <f>SUM(P59)</f>
        <v>0</v>
      </c>
    </row>
    <row r="61" spans="15:16" ht="12.75">
      <c r="O61" s="32" t="s">
        <v>565</v>
      </c>
      <c r="P61" s="59">
        <f>P60</f>
        <v>0</v>
      </c>
    </row>
    <row r="63" spans="15:16" ht="17.25">
      <c r="O63" s="56" t="s">
        <v>566</v>
      </c>
      <c r="P63" s="66">
        <f>P61+P54+P16</f>
        <v>0</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Y121"/>
  <sheetViews>
    <sheetView tabSelected="1" zoomScale="85" zoomScaleNormal="85" zoomScalePageLayoutView="0" workbookViewId="0" topLeftCell="A1">
      <pane ySplit="1" topLeftCell="A41" activePane="bottomLeft" state="frozen"/>
      <selection pane="topLeft" activeCell="D15" sqref="D15"/>
      <selection pane="bottomLeft" activeCell="L46" sqref="L46"/>
    </sheetView>
  </sheetViews>
  <sheetFormatPr defaultColWidth="9.140625" defaultRowHeight="12.75"/>
  <cols>
    <col min="1" max="1" width="2.7109375" style="77" customWidth="1"/>
    <col min="2" max="3" width="7.7109375" style="45" customWidth="1"/>
    <col min="4" max="8" width="15.7109375" style="45" hidden="1" customWidth="1"/>
    <col min="9" max="9" width="9.7109375" style="45" hidden="1" customWidth="1"/>
    <col min="10" max="10" width="10.7109375" style="194" customWidth="1"/>
    <col min="11" max="11" width="15.7109375" style="194" customWidth="1"/>
    <col min="12" max="12" width="60.7109375" style="55" customWidth="1"/>
    <col min="13" max="13" width="9.7109375" style="118" customWidth="1"/>
    <col min="14" max="14" width="10.8515625" style="45" hidden="1" customWidth="1"/>
    <col min="15" max="15" width="15.7109375" style="220" customWidth="1"/>
    <col min="16" max="16" width="20.7109375" style="252" customWidth="1"/>
    <col min="17" max="17" width="25.7109375" style="352" customWidth="1"/>
    <col min="18" max="18" width="60.7109375" style="55" hidden="1" customWidth="1"/>
    <col min="19" max="20" width="45.7109375" style="55" hidden="1" customWidth="1"/>
    <col min="21" max="25" width="0" style="77" hidden="1" customWidth="1"/>
    <col min="26" max="16384" width="9.140625" style="77" customWidth="1"/>
  </cols>
  <sheetData>
    <row r="1" spans="2:19" ht="15" thickBot="1">
      <c r="B1" s="7" t="s">
        <v>1</v>
      </c>
      <c r="C1" s="7" t="s">
        <v>2</v>
      </c>
      <c r="D1" s="7" t="s">
        <v>3</v>
      </c>
      <c r="E1" s="7" t="s">
        <v>4</v>
      </c>
      <c r="F1" s="7" t="s">
        <v>5</v>
      </c>
      <c r="G1" s="7" t="s">
        <v>6</v>
      </c>
      <c r="H1" s="7" t="s">
        <v>7</v>
      </c>
      <c r="I1" s="7" t="s">
        <v>16</v>
      </c>
      <c r="J1" s="96" t="s">
        <v>0</v>
      </c>
      <c r="K1" s="96" t="s">
        <v>13</v>
      </c>
      <c r="L1" s="9" t="s">
        <v>9</v>
      </c>
      <c r="M1" s="16" t="s">
        <v>14</v>
      </c>
      <c r="N1" s="7" t="s">
        <v>17</v>
      </c>
      <c r="O1" s="22" t="s">
        <v>8</v>
      </c>
      <c r="P1" s="23" t="s">
        <v>15</v>
      </c>
      <c r="Q1" s="22" t="s">
        <v>98</v>
      </c>
      <c r="R1" s="9" t="s">
        <v>10</v>
      </c>
      <c r="S1" s="9" t="s">
        <v>11</v>
      </c>
    </row>
    <row r="3" spans="2:20" s="2" customFormat="1" ht="17.25">
      <c r="B3" s="2" t="s">
        <v>638</v>
      </c>
      <c r="C3" s="6"/>
      <c r="D3" s="6"/>
      <c r="E3" s="6"/>
      <c r="F3" s="6"/>
      <c r="G3" s="6"/>
      <c r="H3" s="6"/>
      <c r="I3" s="6"/>
      <c r="J3" s="98"/>
      <c r="K3" s="98"/>
      <c r="L3" s="8"/>
      <c r="M3" s="15"/>
      <c r="N3" s="6"/>
      <c r="O3" s="21"/>
      <c r="P3" s="12"/>
      <c r="Q3" s="71"/>
      <c r="R3" s="8"/>
      <c r="S3" s="8"/>
      <c r="T3" s="8"/>
    </row>
    <row r="4" spans="3:20" s="2" customFormat="1" ht="17.25">
      <c r="C4" s="6"/>
      <c r="D4" s="6"/>
      <c r="E4" s="6"/>
      <c r="F4" s="6"/>
      <c r="G4" s="6"/>
      <c r="H4" s="6"/>
      <c r="I4" s="6"/>
      <c r="J4" s="98"/>
      <c r="K4" s="98"/>
      <c r="L4" s="8"/>
      <c r="M4" s="15"/>
      <c r="N4" s="6"/>
      <c r="O4" s="21"/>
      <c r="P4" s="12"/>
      <c r="Q4" s="71"/>
      <c r="R4" s="8"/>
      <c r="S4" s="8"/>
      <c r="T4" s="8"/>
    </row>
    <row r="5" spans="2:20" s="2" customFormat="1" ht="17.25">
      <c r="B5" s="2" t="s">
        <v>639</v>
      </c>
      <c r="C5" s="6"/>
      <c r="D5" s="6"/>
      <c r="E5" s="6"/>
      <c r="F5" s="6"/>
      <c r="G5" s="6"/>
      <c r="H5" s="6"/>
      <c r="I5" s="6"/>
      <c r="J5" s="98"/>
      <c r="K5" s="98"/>
      <c r="L5" s="8"/>
      <c r="M5" s="15"/>
      <c r="N5" s="6"/>
      <c r="O5" s="21"/>
      <c r="P5" s="12"/>
      <c r="Q5" s="71"/>
      <c r="R5" s="8"/>
      <c r="S5" s="8"/>
      <c r="T5" s="8"/>
    </row>
    <row r="6" spans="10:20" s="3" customFormat="1" ht="15" thickBot="1">
      <c r="J6" s="104"/>
      <c r="K6" s="104"/>
      <c r="M6" s="82"/>
      <c r="O6" s="83"/>
      <c r="Q6" s="83"/>
      <c r="T6" s="9" t="s">
        <v>12</v>
      </c>
    </row>
    <row r="7" spans="2:21" ht="12.75">
      <c r="B7" s="45" t="s">
        <v>18</v>
      </c>
      <c r="U7" s="77">
        <v>30925</v>
      </c>
    </row>
    <row r="8" spans="3:21" ht="12.75">
      <c r="C8" s="45" t="s">
        <v>115</v>
      </c>
      <c r="U8" s="77">
        <v>30926</v>
      </c>
    </row>
    <row r="9" spans="10:25" ht="12.75">
      <c r="J9" s="194" t="s">
        <v>19</v>
      </c>
      <c r="K9" s="194" t="s">
        <v>116</v>
      </c>
      <c r="L9" s="55" t="s">
        <v>117</v>
      </c>
      <c r="M9" s="118" t="s">
        <v>118</v>
      </c>
      <c r="N9" s="45" t="s">
        <v>119</v>
      </c>
      <c r="O9" s="220">
        <v>0.076</v>
      </c>
      <c r="P9" s="252">
        <v>0</v>
      </c>
      <c r="Q9" s="252">
        <f>P9*O9</f>
        <v>0</v>
      </c>
      <c r="R9" s="55" t="s">
        <v>120</v>
      </c>
      <c r="U9" s="77">
        <v>71658</v>
      </c>
      <c r="V9" s="77">
        <v>30926</v>
      </c>
      <c r="X9" s="77">
        <v>4343</v>
      </c>
      <c r="Y9" s="77">
        <v>1</v>
      </c>
    </row>
    <row r="10" spans="1:25" ht="12.75">
      <c r="A10" s="327"/>
      <c r="B10" s="265"/>
      <c r="C10" s="265"/>
      <c r="D10" s="265"/>
      <c r="E10" s="265"/>
      <c r="F10" s="265"/>
      <c r="G10" s="265"/>
      <c r="H10" s="265"/>
      <c r="I10" s="265"/>
      <c r="J10" s="218" t="s">
        <v>24</v>
      </c>
      <c r="K10" s="218" t="s">
        <v>121</v>
      </c>
      <c r="L10" s="263" t="s">
        <v>122</v>
      </c>
      <c r="M10" s="264" t="s">
        <v>21</v>
      </c>
      <c r="N10" s="265" t="s">
        <v>22</v>
      </c>
      <c r="O10" s="219">
        <v>3</v>
      </c>
      <c r="P10" s="161">
        <v>0</v>
      </c>
      <c r="Q10" s="266">
        <f>P10*O10</f>
        <v>0</v>
      </c>
      <c r="R10" s="55" t="s">
        <v>123</v>
      </c>
      <c r="U10" s="77">
        <v>71659</v>
      </c>
      <c r="V10" s="77">
        <v>30926</v>
      </c>
      <c r="X10" s="77">
        <v>4348</v>
      </c>
      <c r="Y10" s="77">
        <v>1</v>
      </c>
    </row>
    <row r="11" spans="1:17" ht="12.75">
      <c r="A11" s="327"/>
      <c r="B11" s="259"/>
      <c r="C11" s="259"/>
      <c r="D11" s="259"/>
      <c r="E11" s="259"/>
      <c r="F11" s="259"/>
      <c r="G11" s="259"/>
      <c r="H11" s="259"/>
      <c r="I11" s="259"/>
      <c r="J11" s="217"/>
      <c r="K11" s="217"/>
      <c r="L11" s="257"/>
      <c r="M11" s="258"/>
      <c r="N11" s="259"/>
      <c r="O11" s="260"/>
      <c r="P11" s="32" t="s">
        <v>124</v>
      </c>
      <c r="Q11" s="42">
        <f>SUM(Q9:Q10)</f>
        <v>0</v>
      </c>
    </row>
    <row r="12" spans="1:17" ht="12.75">
      <c r="A12" s="327"/>
      <c r="B12" s="259"/>
      <c r="C12" s="259"/>
      <c r="D12" s="259"/>
      <c r="E12" s="259"/>
      <c r="F12" s="259"/>
      <c r="G12" s="259"/>
      <c r="H12" s="259"/>
      <c r="I12" s="259"/>
      <c r="J12" s="217"/>
      <c r="K12" s="217"/>
      <c r="L12" s="257"/>
      <c r="M12" s="258"/>
      <c r="N12" s="259"/>
      <c r="O12" s="260"/>
      <c r="P12" s="32" t="s">
        <v>99</v>
      </c>
      <c r="Q12" s="42">
        <f>Q11</f>
        <v>0</v>
      </c>
    </row>
    <row r="13" spans="1:17" ht="12.75">
      <c r="A13" s="327"/>
      <c r="B13" s="259"/>
      <c r="C13" s="259"/>
      <c r="D13" s="259"/>
      <c r="E13" s="259"/>
      <c r="F13" s="259"/>
      <c r="G13" s="259"/>
      <c r="H13" s="259"/>
      <c r="I13" s="259"/>
      <c r="J13" s="217"/>
      <c r="K13" s="217"/>
      <c r="L13" s="257"/>
      <c r="M13" s="258"/>
      <c r="N13" s="259"/>
      <c r="O13" s="260"/>
      <c r="P13" s="261"/>
      <c r="Q13" s="46"/>
    </row>
    <row r="14" spans="1:17" ht="12.75">
      <c r="A14" s="327"/>
      <c r="B14" s="259"/>
      <c r="C14" s="259"/>
      <c r="D14" s="259"/>
      <c r="E14" s="259"/>
      <c r="F14" s="259"/>
      <c r="G14" s="259"/>
      <c r="H14" s="259"/>
      <c r="I14" s="259"/>
      <c r="J14" s="217"/>
      <c r="K14" s="217"/>
      <c r="L14" s="257"/>
      <c r="M14" s="258"/>
      <c r="N14" s="259"/>
      <c r="O14" s="260"/>
      <c r="P14" s="261"/>
      <c r="Q14" s="46"/>
    </row>
    <row r="15" spans="2:21" ht="12.75">
      <c r="B15" s="45" t="s">
        <v>32</v>
      </c>
      <c r="U15" s="77">
        <v>30927</v>
      </c>
    </row>
    <row r="16" spans="3:21" ht="12.75">
      <c r="C16" s="45" t="s">
        <v>125</v>
      </c>
      <c r="U16" s="77">
        <v>30928</v>
      </c>
    </row>
    <row r="17" spans="10:17" ht="26.25">
      <c r="J17" s="253" t="s">
        <v>19</v>
      </c>
      <c r="K17" s="253" t="s">
        <v>126</v>
      </c>
      <c r="L17" s="54" t="s">
        <v>2475</v>
      </c>
      <c r="M17" s="254" t="s">
        <v>34</v>
      </c>
      <c r="N17" s="92" t="s">
        <v>34</v>
      </c>
      <c r="O17" s="220">
        <v>20</v>
      </c>
      <c r="P17" s="255">
        <v>0</v>
      </c>
      <c r="Q17" s="252">
        <f>P17*O17</f>
        <v>0</v>
      </c>
    </row>
    <row r="18" spans="1:25" ht="26.25">
      <c r="A18" s="327"/>
      <c r="B18" s="92"/>
      <c r="C18" s="92"/>
      <c r="D18" s="92"/>
      <c r="E18" s="92"/>
      <c r="F18" s="92"/>
      <c r="G18" s="92"/>
      <c r="H18" s="92"/>
      <c r="I18" s="92"/>
      <c r="J18" s="253" t="s">
        <v>24</v>
      </c>
      <c r="K18" s="253" t="s">
        <v>126</v>
      </c>
      <c r="L18" s="54" t="s">
        <v>640</v>
      </c>
      <c r="M18" s="254" t="s">
        <v>34</v>
      </c>
      <c r="N18" s="92" t="s">
        <v>34</v>
      </c>
      <c r="O18" s="220">
        <v>658.6</v>
      </c>
      <c r="P18" s="255">
        <v>0</v>
      </c>
      <c r="Q18" s="252">
        <f>P18*O18</f>
        <v>0</v>
      </c>
      <c r="R18" s="55" t="s">
        <v>128</v>
      </c>
      <c r="U18" s="77">
        <v>71660</v>
      </c>
      <c r="V18" s="77">
        <v>30928</v>
      </c>
      <c r="X18" s="77">
        <v>4603</v>
      </c>
      <c r="Y18" s="77">
        <v>1</v>
      </c>
    </row>
    <row r="19" spans="1:25" ht="12.75">
      <c r="A19" s="327"/>
      <c r="B19" s="265"/>
      <c r="C19" s="265"/>
      <c r="D19" s="265"/>
      <c r="E19" s="265"/>
      <c r="F19" s="265"/>
      <c r="G19" s="265"/>
      <c r="H19" s="265"/>
      <c r="I19" s="265"/>
      <c r="J19" s="218" t="s">
        <v>27</v>
      </c>
      <c r="K19" s="218" t="s">
        <v>142</v>
      </c>
      <c r="L19" s="263" t="s">
        <v>143</v>
      </c>
      <c r="M19" s="264" t="s">
        <v>39</v>
      </c>
      <c r="N19" s="265" t="s">
        <v>39</v>
      </c>
      <c r="O19" s="219">
        <v>68.4</v>
      </c>
      <c r="P19" s="161">
        <v>0</v>
      </c>
      <c r="Q19" s="266">
        <f>P19*O19</f>
        <v>0</v>
      </c>
      <c r="R19" s="55" t="s">
        <v>144</v>
      </c>
      <c r="U19" s="77">
        <v>71661</v>
      </c>
      <c r="V19" s="77">
        <v>30928</v>
      </c>
      <c r="X19" s="77">
        <v>4757</v>
      </c>
      <c r="Y19" s="77">
        <v>1</v>
      </c>
    </row>
    <row r="20" spans="1:17" ht="12.75">
      <c r="A20" s="327"/>
      <c r="B20" s="259"/>
      <c r="C20" s="259"/>
      <c r="D20" s="259"/>
      <c r="E20" s="259"/>
      <c r="F20" s="259"/>
      <c r="G20" s="259"/>
      <c r="H20" s="259"/>
      <c r="I20" s="259"/>
      <c r="J20" s="217"/>
      <c r="K20" s="217"/>
      <c r="L20" s="257"/>
      <c r="M20" s="258"/>
      <c r="N20" s="259"/>
      <c r="O20" s="260"/>
      <c r="P20" s="32" t="s">
        <v>145</v>
      </c>
      <c r="Q20" s="42">
        <f>SUM(Q18:Q19)</f>
        <v>0</v>
      </c>
    </row>
    <row r="21" spans="1:17" ht="12.75">
      <c r="A21" s="327"/>
      <c r="B21" s="259"/>
      <c r="C21" s="259"/>
      <c r="D21" s="259"/>
      <c r="E21" s="259"/>
      <c r="F21" s="259"/>
      <c r="G21" s="259"/>
      <c r="H21" s="259"/>
      <c r="I21" s="259"/>
      <c r="J21" s="217"/>
      <c r="K21" s="217"/>
      <c r="L21" s="257"/>
      <c r="M21" s="258"/>
      <c r="N21" s="259"/>
      <c r="O21" s="260"/>
      <c r="P21" s="261"/>
      <c r="Q21" s="46"/>
    </row>
    <row r="22" spans="1:17" ht="12.75">
      <c r="A22" s="327"/>
      <c r="B22" s="259"/>
      <c r="C22" s="259"/>
      <c r="D22" s="259"/>
      <c r="E22" s="259"/>
      <c r="F22" s="259"/>
      <c r="G22" s="259"/>
      <c r="H22" s="259"/>
      <c r="I22" s="259"/>
      <c r="J22" s="217"/>
      <c r="K22" s="217"/>
      <c r="L22" s="257"/>
      <c r="M22" s="258"/>
      <c r="N22" s="259"/>
      <c r="O22" s="260"/>
      <c r="P22" s="261"/>
      <c r="Q22" s="46"/>
    </row>
    <row r="23" spans="1:21" ht="12.75">
      <c r="A23" s="327"/>
      <c r="B23" s="92"/>
      <c r="C23" s="92" t="s">
        <v>146</v>
      </c>
      <c r="D23" s="92"/>
      <c r="E23" s="92"/>
      <c r="F23" s="92"/>
      <c r="G23" s="92"/>
      <c r="H23" s="92"/>
      <c r="I23" s="92"/>
      <c r="J23" s="253"/>
      <c r="K23" s="253"/>
      <c r="L23" s="54"/>
      <c r="M23" s="254"/>
      <c r="N23" s="92"/>
      <c r="P23" s="255"/>
      <c r="U23" s="77">
        <v>30929</v>
      </c>
    </row>
    <row r="24" spans="1:25" ht="26.25">
      <c r="A24" s="327"/>
      <c r="B24" s="92"/>
      <c r="C24" s="92"/>
      <c r="D24" s="92"/>
      <c r="E24" s="92"/>
      <c r="F24" s="92"/>
      <c r="G24" s="92"/>
      <c r="H24" s="92"/>
      <c r="I24" s="92"/>
      <c r="J24" s="253" t="s">
        <v>19</v>
      </c>
      <c r="K24" s="253" t="s">
        <v>158</v>
      </c>
      <c r="L24" s="54" t="s">
        <v>641</v>
      </c>
      <c r="M24" s="254" t="s">
        <v>34</v>
      </c>
      <c r="N24" s="92" t="s">
        <v>34</v>
      </c>
      <c r="O24" s="220">
        <v>203.3</v>
      </c>
      <c r="P24" s="255">
        <v>0</v>
      </c>
      <c r="Q24" s="252">
        <f>P24*O24</f>
        <v>0</v>
      </c>
      <c r="R24" s="55" t="s">
        <v>160</v>
      </c>
      <c r="U24" s="77">
        <v>71662</v>
      </c>
      <c r="V24" s="77">
        <v>30929</v>
      </c>
      <c r="X24" s="77">
        <v>4885</v>
      </c>
      <c r="Y24" s="77">
        <v>1</v>
      </c>
    </row>
    <row r="25" spans="1:25" ht="26.25">
      <c r="A25" s="327"/>
      <c r="B25" s="92"/>
      <c r="C25" s="92"/>
      <c r="D25" s="92"/>
      <c r="E25" s="92"/>
      <c r="F25" s="92"/>
      <c r="G25" s="92"/>
      <c r="H25" s="92"/>
      <c r="I25" s="92"/>
      <c r="J25" s="253" t="s">
        <v>24</v>
      </c>
      <c r="K25" s="253" t="s">
        <v>642</v>
      </c>
      <c r="L25" s="54" t="s">
        <v>643</v>
      </c>
      <c r="M25" s="254" t="s">
        <v>34</v>
      </c>
      <c r="N25" s="92" t="s">
        <v>34</v>
      </c>
      <c r="O25" s="220">
        <v>420.6</v>
      </c>
      <c r="P25" s="255">
        <v>0</v>
      </c>
      <c r="Q25" s="252">
        <f>P25*O25</f>
        <v>0</v>
      </c>
      <c r="R25" s="55" t="s">
        <v>644</v>
      </c>
      <c r="U25" s="77">
        <v>71663</v>
      </c>
      <c r="V25" s="77">
        <v>30929</v>
      </c>
      <c r="X25" s="77">
        <v>4826</v>
      </c>
      <c r="Y25" s="77">
        <v>1</v>
      </c>
    </row>
    <row r="26" spans="1:25" ht="26.25">
      <c r="A26" s="327"/>
      <c r="B26" s="265"/>
      <c r="C26" s="265"/>
      <c r="D26" s="265"/>
      <c r="E26" s="265"/>
      <c r="F26" s="265"/>
      <c r="G26" s="265"/>
      <c r="H26" s="265"/>
      <c r="I26" s="265"/>
      <c r="J26" s="218" t="s">
        <v>27</v>
      </c>
      <c r="K26" s="218" t="s">
        <v>645</v>
      </c>
      <c r="L26" s="263" t="s">
        <v>646</v>
      </c>
      <c r="M26" s="264" t="s">
        <v>34</v>
      </c>
      <c r="N26" s="265" t="s">
        <v>34</v>
      </c>
      <c r="O26" s="219">
        <v>54.7</v>
      </c>
      <c r="P26" s="161">
        <v>0</v>
      </c>
      <c r="Q26" s="266">
        <f>P26*O26</f>
        <v>0</v>
      </c>
      <c r="R26" s="55" t="s">
        <v>647</v>
      </c>
      <c r="U26" s="77">
        <v>71664</v>
      </c>
      <c r="V26" s="77">
        <v>30929</v>
      </c>
      <c r="X26" s="77">
        <v>4825</v>
      </c>
      <c r="Y26" s="77">
        <v>1</v>
      </c>
    </row>
    <row r="27" spans="1:17" ht="12.75">
      <c r="A27" s="327"/>
      <c r="B27" s="259"/>
      <c r="C27" s="259"/>
      <c r="D27" s="259"/>
      <c r="E27" s="259"/>
      <c r="F27" s="259"/>
      <c r="G27" s="259"/>
      <c r="H27" s="259"/>
      <c r="I27" s="259"/>
      <c r="J27" s="217"/>
      <c r="K27" s="217"/>
      <c r="L27" s="257"/>
      <c r="M27" s="258"/>
      <c r="N27" s="259"/>
      <c r="O27" s="260"/>
      <c r="P27" s="30" t="s">
        <v>170</v>
      </c>
      <c r="Q27" s="42">
        <f>SUM(Q24:Q26)</f>
        <v>0</v>
      </c>
    </row>
    <row r="28" spans="1:17" ht="12.75">
      <c r="A28" s="327"/>
      <c r="B28" s="259"/>
      <c r="C28" s="259"/>
      <c r="D28" s="259"/>
      <c r="E28" s="259"/>
      <c r="F28" s="259"/>
      <c r="G28" s="259"/>
      <c r="H28" s="259"/>
      <c r="I28" s="259"/>
      <c r="J28" s="217"/>
      <c r="K28" s="217"/>
      <c r="L28" s="257"/>
      <c r="M28" s="258"/>
      <c r="N28" s="259"/>
      <c r="O28" s="260"/>
      <c r="P28" s="32" t="s">
        <v>100</v>
      </c>
      <c r="Q28" s="42">
        <f>Q27+Q20</f>
        <v>0</v>
      </c>
    </row>
    <row r="29" spans="1:17" ht="12.75">
      <c r="A29" s="327"/>
      <c r="B29" s="259"/>
      <c r="C29" s="259"/>
      <c r="D29" s="259"/>
      <c r="E29" s="259"/>
      <c r="F29" s="259"/>
      <c r="G29" s="259"/>
      <c r="H29" s="259"/>
      <c r="I29" s="259"/>
      <c r="J29" s="217"/>
      <c r="K29" s="217"/>
      <c r="L29" s="257"/>
      <c r="M29" s="258"/>
      <c r="N29" s="259"/>
      <c r="O29" s="260"/>
      <c r="P29" s="261"/>
      <c r="Q29" s="46"/>
    </row>
    <row r="30" spans="1:21" ht="12.75">
      <c r="A30" s="327"/>
      <c r="B30" s="92" t="s">
        <v>185</v>
      </c>
      <c r="C30" s="92"/>
      <c r="D30" s="92"/>
      <c r="E30" s="92"/>
      <c r="F30" s="92"/>
      <c r="G30" s="92"/>
      <c r="H30" s="92"/>
      <c r="I30" s="92"/>
      <c r="J30" s="253"/>
      <c r="K30" s="253"/>
      <c r="L30" s="54"/>
      <c r="M30" s="254"/>
      <c r="N30" s="92"/>
      <c r="O30" s="273"/>
      <c r="P30" s="255"/>
      <c r="U30" s="77">
        <v>30930</v>
      </c>
    </row>
    <row r="31" spans="1:21" ht="12.75">
      <c r="A31" s="327"/>
      <c r="B31" s="92"/>
      <c r="C31" s="92" t="s">
        <v>648</v>
      </c>
      <c r="D31" s="92"/>
      <c r="E31" s="92"/>
      <c r="F31" s="92"/>
      <c r="G31" s="92"/>
      <c r="H31" s="92"/>
      <c r="I31" s="92"/>
      <c r="J31" s="253"/>
      <c r="K31" s="253"/>
      <c r="L31" s="54"/>
      <c r="M31" s="254"/>
      <c r="N31" s="92"/>
      <c r="O31" s="273"/>
      <c r="P31" s="255"/>
      <c r="U31" s="77">
        <v>30931</v>
      </c>
    </row>
    <row r="32" spans="1:25" ht="26.25">
      <c r="A32" s="327"/>
      <c r="B32" s="265"/>
      <c r="C32" s="265"/>
      <c r="D32" s="265"/>
      <c r="E32" s="265"/>
      <c r="F32" s="265"/>
      <c r="G32" s="265"/>
      <c r="H32" s="265"/>
      <c r="I32" s="265"/>
      <c r="J32" s="218" t="s">
        <v>19</v>
      </c>
      <c r="K32" s="218" t="s">
        <v>649</v>
      </c>
      <c r="L32" s="263" t="s">
        <v>650</v>
      </c>
      <c r="M32" s="264" t="s">
        <v>112</v>
      </c>
      <c r="N32" s="265" t="s">
        <v>112</v>
      </c>
      <c r="O32" s="219">
        <v>76</v>
      </c>
      <c r="P32" s="161">
        <v>0</v>
      </c>
      <c r="Q32" s="266">
        <f>P32*O32</f>
        <v>0</v>
      </c>
      <c r="R32" s="55" t="s">
        <v>651</v>
      </c>
      <c r="U32" s="77">
        <v>71665</v>
      </c>
      <c r="V32" s="77">
        <v>30931</v>
      </c>
      <c r="X32" s="77">
        <v>3554</v>
      </c>
      <c r="Y32" s="77">
        <v>1</v>
      </c>
    </row>
    <row r="33" spans="1:17" ht="12.75">
      <c r="A33" s="327"/>
      <c r="B33" s="259"/>
      <c r="C33" s="259"/>
      <c r="D33" s="259"/>
      <c r="E33" s="259"/>
      <c r="F33" s="259"/>
      <c r="G33" s="259"/>
      <c r="H33" s="259"/>
      <c r="I33" s="259"/>
      <c r="J33" s="217"/>
      <c r="K33" s="217"/>
      <c r="L33" s="257"/>
      <c r="M33" s="258"/>
      <c r="N33" s="259"/>
      <c r="O33" s="260"/>
      <c r="P33" s="30" t="s">
        <v>652</v>
      </c>
      <c r="Q33" s="42">
        <f>SUM(Q32)</f>
        <v>0</v>
      </c>
    </row>
    <row r="34" spans="1:17" ht="12.75">
      <c r="A34" s="327"/>
      <c r="B34" s="259"/>
      <c r="C34" s="259"/>
      <c r="D34" s="259"/>
      <c r="E34" s="259"/>
      <c r="F34" s="259"/>
      <c r="G34" s="259"/>
      <c r="H34" s="259"/>
      <c r="I34" s="259"/>
      <c r="J34" s="217"/>
      <c r="K34" s="217"/>
      <c r="L34" s="257"/>
      <c r="M34" s="258"/>
      <c r="N34" s="259"/>
      <c r="O34" s="260"/>
      <c r="P34" s="261"/>
      <c r="Q34" s="46"/>
    </row>
    <row r="35" spans="1:17" ht="12.75">
      <c r="A35" s="327"/>
      <c r="B35" s="259"/>
      <c r="C35" s="259"/>
      <c r="D35" s="259"/>
      <c r="E35" s="259"/>
      <c r="F35" s="259"/>
      <c r="G35" s="259"/>
      <c r="H35" s="259"/>
      <c r="I35" s="259"/>
      <c r="J35" s="217"/>
      <c r="K35" s="217"/>
      <c r="L35" s="257"/>
      <c r="M35" s="258"/>
      <c r="N35" s="259"/>
      <c r="O35" s="260"/>
      <c r="P35" s="261"/>
      <c r="Q35" s="46"/>
    </row>
    <row r="36" spans="1:21" ht="12.75">
      <c r="A36" s="327"/>
      <c r="B36" s="92"/>
      <c r="C36" s="92" t="s">
        <v>275</v>
      </c>
      <c r="D36" s="92"/>
      <c r="E36" s="92"/>
      <c r="F36" s="92"/>
      <c r="G36" s="92"/>
      <c r="H36" s="92"/>
      <c r="I36" s="92"/>
      <c r="J36" s="253"/>
      <c r="K36" s="253"/>
      <c r="L36" s="54"/>
      <c r="M36" s="254"/>
      <c r="N36" s="92"/>
      <c r="O36" s="273"/>
      <c r="P36" s="255"/>
      <c r="U36" s="77">
        <v>30932</v>
      </c>
    </row>
    <row r="37" spans="1:25" ht="12.75">
      <c r="A37" s="327"/>
      <c r="B37" s="92"/>
      <c r="C37" s="92"/>
      <c r="D37" s="92"/>
      <c r="E37" s="92"/>
      <c r="F37" s="92"/>
      <c r="G37" s="92"/>
      <c r="H37" s="92"/>
      <c r="I37" s="92"/>
      <c r="J37" s="253" t="s">
        <v>19</v>
      </c>
      <c r="K37" s="253" t="s">
        <v>215</v>
      </c>
      <c r="L37" s="54" t="s">
        <v>216</v>
      </c>
      <c r="M37" s="254" t="s">
        <v>21</v>
      </c>
      <c r="N37" s="92" t="s">
        <v>22</v>
      </c>
      <c r="O37" s="273">
        <v>3</v>
      </c>
      <c r="P37" s="255">
        <v>0</v>
      </c>
      <c r="Q37" s="252">
        <f>P37*O37</f>
        <v>0</v>
      </c>
      <c r="R37" s="55" t="s">
        <v>217</v>
      </c>
      <c r="U37" s="77">
        <v>71666</v>
      </c>
      <c r="V37" s="77">
        <v>30932</v>
      </c>
      <c r="X37" s="77">
        <v>2310</v>
      </c>
      <c r="Y37" s="77">
        <v>1</v>
      </c>
    </row>
    <row r="38" spans="1:25" ht="26.25">
      <c r="A38" s="327"/>
      <c r="B38" s="259"/>
      <c r="C38" s="259"/>
      <c r="D38" s="259"/>
      <c r="E38" s="259"/>
      <c r="F38" s="259"/>
      <c r="G38" s="259"/>
      <c r="H38" s="259"/>
      <c r="I38" s="259"/>
      <c r="J38" s="217" t="s">
        <v>24</v>
      </c>
      <c r="K38" s="217" t="s">
        <v>653</v>
      </c>
      <c r="L38" s="257" t="s">
        <v>654</v>
      </c>
      <c r="M38" s="258" t="s">
        <v>21</v>
      </c>
      <c r="N38" s="259" t="s">
        <v>22</v>
      </c>
      <c r="O38" s="260">
        <v>3</v>
      </c>
      <c r="P38" s="261">
        <v>0</v>
      </c>
      <c r="Q38" s="46">
        <f>P38*O38</f>
        <v>0</v>
      </c>
      <c r="R38" s="55" t="s">
        <v>655</v>
      </c>
      <c r="U38" s="77">
        <v>71667</v>
      </c>
      <c r="V38" s="77">
        <v>30932</v>
      </c>
      <c r="X38" s="77">
        <v>2140</v>
      </c>
      <c r="Y38" s="77">
        <v>1</v>
      </c>
    </row>
    <row r="39" spans="1:17" ht="26.25">
      <c r="A39" s="327"/>
      <c r="B39" s="265"/>
      <c r="C39" s="265"/>
      <c r="D39" s="265"/>
      <c r="E39" s="265"/>
      <c r="F39" s="265"/>
      <c r="G39" s="265"/>
      <c r="H39" s="265"/>
      <c r="I39" s="265"/>
      <c r="J39" s="218" t="s">
        <v>27</v>
      </c>
      <c r="K39" s="218"/>
      <c r="L39" s="263" t="s">
        <v>2476</v>
      </c>
      <c r="M39" s="264" t="s">
        <v>21</v>
      </c>
      <c r="N39" s="265" t="s">
        <v>22</v>
      </c>
      <c r="O39" s="219">
        <v>2</v>
      </c>
      <c r="P39" s="161">
        <v>0</v>
      </c>
      <c r="Q39" s="266">
        <f>P39*O39</f>
        <v>0</v>
      </c>
    </row>
    <row r="40" spans="1:17" ht="12.75">
      <c r="A40" s="327"/>
      <c r="B40" s="259"/>
      <c r="C40" s="259"/>
      <c r="D40" s="259"/>
      <c r="E40" s="259"/>
      <c r="F40" s="259"/>
      <c r="G40" s="259"/>
      <c r="H40" s="259"/>
      <c r="I40" s="259"/>
      <c r="J40" s="217"/>
      <c r="K40" s="217"/>
      <c r="L40" s="257"/>
      <c r="M40" s="258"/>
      <c r="N40" s="259"/>
      <c r="O40" s="260"/>
      <c r="P40" s="30" t="s">
        <v>278</v>
      </c>
      <c r="Q40" s="42">
        <f>SUM(Q37:Q38)</f>
        <v>0</v>
      </c>
    </row>
    <row r="41" spans="1:17" ht="12.75">
      <c r="A41" s="327"/>
      <c r="B41" s="92"/>
      <c r="C41" s="92"/>
      <c r="D41" s="92"/>
      <c r="E41" s="92"/>
      <c r="F41" s="92"/>
      <c r="G41" s="92"/>
      <c r="H41" s="92"/>
      <c r="I41" s="92"/>
      <c r="J41" s="253"/>
      <c r="K41" s="253"/>
      <c r="L41" s="54"/>
      <c r="M41" s="254"/>
      <c r="N41" s="92"/>
      <c r="O41" s="273"/>
      <c r="P41" s="30" t="s">
        <v>232</v>
      </c>
      <c r="Q41" s="42">
        <f>Q40+Q33</f>
        <v>0</v>
      </c>
    </row>
    <row r="42" spans="1:17" ht="12.75">
      <c r="A42" s="327"/>
      <c r="B42" s="92"/>
      <c r="C42" s="92"/>
      <c r="D42" s="92"/>
      <c r="E42" s="92"/>
      <c r="F42" s="92"/>
      <c r="G42" s="92"/>
      <c r="H42" s="92"/>
      <c r="I42" s="92"/>
      <c r="J42" s="253"/>
      <c r="K42" s="253"/>
      <c r="L42" s="54"/>
      <c r="M42" s="254"/>
      <c r="N42" s="92"/>
      <c r="O42" s="273"/>
      <c r="P42" s="255"/>
      <c r="Q42" s="42"/>
    </row>
    <row r="43" spans="16:17" ht="17.25">
      <c r="P43" s="56" t="s">
        <v>656</v>
      </c>
      <c r="Q43" s="74">
        <f>Q41+Q28+Q12</f>
        <v>0</v>
      </c>
    </row>
    <row r="44" spans="1:16" ht="12.75">
      <c r="A44" s="327"/>
      <c r="B44" s="92"/>
      <c r="C44" s="92"/>
      <c r="D44" s="92"/>
      <c r="E44" s="92"/>
      <c r="F44" s="92"/>
      <c r="G44" s="92"/>
      <c r="H44" s="92"/>
      <c r="I44" s="92"/>
      <c r="J44" s="253"/>
      <c r="K44" s="253"/>
      <c r="L44" s="54"/>
      <c r="M44" s="254"/>
      <c r="N44" s="92"/>
      <c r="O44" s="273"/>
      <c r="P44" s="255"/>
    </row>
    <row r="46" spans="2:20" ht="17.25">
      <c r="B46" s="2" t="s">
        <v>657</v>
      </c>
      <c r="C46" s="6"/>
      <c r="D46" s="6"/>
      <c r="E46" s="6"/>
      <c r="F46" s="6"/>
      <c r="G46" s="6"/>
      <c r="H46" s="6"/>
      <c r="I46" s="6"/>
      <c r="J46" s="98"/>
      <c r="K46" s="98"/>
      <c r="L46" s="8"/>
      <c r="M46" s="15"/>
      <c r="N46" s="6"/>
      <c r="O46" s="21"/>
      <c r="P46" s="12"/>
      <c r="R46" s="8"/>
      <c r="S46" s="8"/>
      <c r="T46" s="8"/>
    </row>
    <row r="47" spans="1:20" ht="15" thickBot="1">
      <c r="A47" s="3"/>
      <c r="B47" s="85"/>
      <c r="C47" s="85"/>
      <c r="D47" s="85"/>
      <c r="E47" s="85"/>
      <c r="F47" s="85"/>
      <c r="G47" s="85"/>
      <c r="H47" s="85"/>
      <c r="I47" s="85"/>
      <c r="J47" s="102"/>
      <c r="K47" s="102"/>
      <c r="L47" s="86"/>
      <c r="M47" s="87"/>
      <c r="N47" s="85"/>
      <c r="O47" s="88"/>
      <c r="P47" s="89"/>
      <c r="R47" s="86"/>
      <c r="S47" s="86"/>
      <c r="T47" s="90" t="s">
        <v>12</v>
      </c>
    </row>
    <row r="48" ht="12.75">
      <c r="B48" s="45" t="s">
        <v>18</v>
      </c>
    </row>
    <row r="49" ht="12.75">
      <c r="C49" s="45" t="s">
        <v>115</v>
      </c>
    </row>
    <row r="50" spans="2:18" ht="12.75">
      <c r="B50" s="265"/>
      <c r="C50" s="265"/>
      <c r="D50" s="265"/>
      <c r="E50" s="265"/>
      <c r="F50" s="265"/>
      <c r="G50" s="265"/>
      <c r="H50" s="265"/>
      <c r="I50" s="265"/>
      <c r="J50" s="218" t="s">
        <v>19</v>
      </c>
      <c r="K50" s="218" t="s">
        <v>116</v>
      </c>
      <c r="L50" s="263" t="s">
        <v>117</v>
      </c>
      <c r="M50" s="264" t="s">
        <v>118</v>
      </c>
      <c r="N50" s="265" t="s">
        <v>119</v>
      </c>
      <c r="O50" s="219">
        <v>0.057</v>
      </c>
      <c r="P50" s="161">
        <v>0</v>
      </c>
      <c r="Q50" s="266">
        <f>P50*O50</f>
        <v>0</v>
      </c>
      <c r="R50" s="55" t="s">
        <v>120</v>
      </c>
    </row>
    <row r="51" spans="2:17" ht="12.75">
      <c r="B51" s="259"/>
      <c r="C51" s="259"/>
      <c r="D51" s="259"/>
      <c r="E51" s="259"/>
      <c r="F51" s="259"/>
      <c r="G51" s="259"/>
      <c r="H51" s="259"/>
      <c r="I51" s="259"/>
      <c r="J51" s="217"/>
      <c r="K51" s="217"/>
      <c r="L51" s="257"/>
      <c r="M51" s="258"/>
      <c r="N51" s="259"/>
      <c r="O51" s="260"/>
      <c r="P51" s="32" t="s">
        <v>124</v>
      </c>
      <c r="Q51" s="42">
        <f>SUM(Q50)</f>
        <v>0</v>
      </c>
    </row>
    <row r="52" spans="2:17" ht="12.75">
      <c r="B52" s="259"/>
      <c r="C52" s="259"/>
      <c r="D52" s="259"/>
      <c r="E52" s="259"/>
      <c r="F52" s="259"/>
      <c r="G52" s="259"/>
      <c r="H52" s="259"/>
      <c r="I52" s="259"/>
      <c r="J52" s="217"/>
      <c r="K52" s="217"/>
      <c r="L52" s="257"/>
      <c r="M52" s="258"/>
      <c r="N52" s="259"/>
      <c r="O52" s="260"/>
      <c r="P52" s="32" t="s">
        <v>99</v>
      </c>
      <c r="Q52" s="42">
        <f>Q51</f>
        <v>0</v>
      </c>
    </row>
    <row r="53" spans="2:17" ht="12.75">
      <c r="B53" s="259"/>
      <c r="C53" s="259"/>
      <c r="D53" s="259"/>
      <c r="E53" s="259"/>
      <c r="F53" s="259"/>
      <c r="G53" s="259"/>
      <c r="H53" s="259"/>
      <c r="I53" s="259"/>
      <c r="J53" s="217"/>
      <c r="K53" s="217"/>
      <c r="L53" s="257"/>
      <c r="M53" s="258"/>
      <c r="N53" s="259"/>
      <c r="O53" s="260"/>
      <c r="P53" s="261"/>
      <c r="Q53" s="46"/>
    </row>
    <row r="54" spans="2:17" ht="12.75">
      <c r="B54" s="259"/>
      <c r="C54" s="259"/>
      <c r="D54" s="259"/>
      <c r="E54" s="259"/>
      <c r="F54" s="259"/>
      <c r="G54" s="259"/>
      <c r="H54" s="259"/>
      <c r="I54" s="259"/>
      <c r="J54" s="217"/>
      <c r="K54" s="217"/>
      <c r="L54" s="257"/>
      <c r="M54" s="258"/>
      <c r="N54" s="259"/>
      <c r="O54" s="260"/>
      <c r="P54" s="261"/>
      <c r="Q54" s="46"/>
    </row>
    <row r="55" spans="1:16" ht="12.75">
      <c r="A55" s="327"/>
      <c r="B55" s="92" t="s">
        <v>32</v>
      </c>
      <c r="C55" s="92"/>
      <c r="D55" s="92"/>
      <c r="E55" s="92"/>
      <c r="F55" s="92"/>
      <c r="G55" s="92"/>
      <c r="H55" s="92"/>
      <c r="I55" s="92"/>
      <c r="J55" s="253"/>
      <c r="K55" s="253"/>
      <c r="L55" s="54"/>
      <c r="M55" s="254"/>
      <c r="N55" s="92"/>
      <c r="P55" s="255"/>
    </row>
    <row r="56" ht="12.75">
      <c r="C56" s="45" t="s">
        <v>125</v>
      </c>
    </row>
    <row r="57" spans="10:18" ht="26.25">
      <c r="J57" s="194" t="s">
        <v>19</v>
      </c>
      <c r="K57" s="194" t="s">
        <v>126</v>
      </c>
      <c r="L57" s="55" t="s">
        <v>640</v>
      </c>
      <c r="M57" s="118" t="s">
        <v>34</v>
      </c>
      <c r="N57" s="45" t="s">
        <v>34</v>
      </c>
      <c r="O57" s="220">
        <v>256.5</v>
      </c>
      <c r="P57" s="252">
        <v>0</v>
      </c>
      <c r="Q57" s="252">
        <f>P57*O57</f>
        <v>0</v>
      </c>
      <c r="R57" s="55" t="s">
        <v>128</v>
      </c>
    </row>
    <row r="58" spans="1:18" ht="12.75">
      <c r="A58" s="327"/>
      <c r="B58" s="265"/>
      <c r="C58" s="265"/>
      <c r="D58" s="265"/>
      <c r="E58" s="265"/>
      <c r="F58" s="265"/>
      <c r="G58" s="265"/>
      <c r="H58" s="265"/>
      <c r="I58" s="265"/>
      <c r="J58" s="218" t="s">
        <v>24</v>
      </c>
      <c r="K58" s="218" t="s">
        <v>142</v>
      </c>
      <c r="L58" s="263" t="s">
        <v>143</v>
      </c>
      <c r="M58" s="264" t="s">
        <v>39</v>
      </c>
      <c r="N58" s="265" t="s">
        <v>39</v>
      </c>
      <c r="O58" s="219">
        <v>51.300000000000004</v>
      </c>
      <c r="P58" s="161">
        <v>0</v>
      </c>
      <c r="Q58" s="266">
        <f>P58*O58</f>
        <v>0</v>
      </c>
      <c r="R58" s="55" t="s">
        <v>144</v>
      </c>
    </row>
    <row r="59" spans="1:17" ht="12.75">
      <c r="A59" s="327"/>
      <c r="B59" s="259"/>
      <c r="C59" s="259"/>
      <c r="D59" s="259"/>
      <c r="E59" s="259"/>
      <c r="F59" s="259"/>
      <c r="G59" s="259"/>
      <c r="H59" s="259"/>
      <c r="I59" s="259"/>
      <c r="J59" s="217"/>
      <c r="K59" s="217"/>
      <c r="L59" s="257"/>
      <c r="M59" s="258"/>
      <c r="N59" s="259"/>
      <c r="O59" s="260"/>
      <c r="P59" s="32" t="s">
        <v>145</v>
      </c>
      <c r="Q59" s="42">
        <f>SUM(Q57:Q58)</f>
        <v>0</v>
      </c>
    </row>
    <row r="60" spans="1:17" ht="12.75">
      <c r="A60" s="327"/>
      <c r="B60" s="259"/>
      <c r="C60" s="259"/>
      <c r="D60" s="259"/>
      <c r="E60" s="259"/>
      <c r="F60" s="259"/>
      <c r="G60" s="259"/>
      <c r="H60" s="259"/>
      <c r="I60" s="259"/>
      <c r="J60" s="217"/>
      <c r="K60" s="217"/>
      <c r="L60" s="257"/>
      <c r="M60" s="258"/>
      <c r="N60" s="259"/>
      <c r="O60" s="260"/>
      <c r="P60" s="261"/>
      <c r="Q60" s="46"/>
    </row>
    <row r="61" spans="1:17" ht="12.75">
      <c r="A61" s="327"/>
      <c r="B61" s="259"/>
      <c r="C61" s="259"/>
      <c r="D61" s="259"/>
      <c r="E61" s="259"/>
      <c r="F61" s="259"/>
      <c r="G61" s="259"/>
      <c r="H61" s="259"/>
      <c r="I61" s="259"/>
      <c r="J61" s="217"/>
      <c r="K61" s="217"/>
      <c r="L61" s="257"/>
      <c r="M61" s="258"/>
      <c r="N61" s="259"/>
      <c r="O61" s="260"/>
      <c r="P61" s="261"/>
      <c r="Q61" s="46"/>
    </row>
    <row r="62" spans="1:16" ht="12.75">
      <c r="A62" s="327"/>
      <c r="B62" s="92"/>
      <c r="C62" s="92" t="s">
        <v>146</v>
      </c>
      <c r="D62" s="92"/>
      <c r="E62" s="92"/>
      <c r="F62" s="92"/>
      <c r="G62" s="92"/>
      <c r="H62" s="92"/>
      <c r="I62" s="92"/>
      <c r="J62" s="253"/>
      <c r="K62" s="253"/>
      <c r="L62" s="54"/>
      <c r="M62" s="254"/>
      <c r="N62" s="92"/>
      <c r="P62" s="255"/>
    </row>
    <row r="63" spans="1:18" ht="26.25">
      <c r="A63" s="327"/>
      <c r="B63" s="265"/>
      <c r="C63" s="265"/>
      <c r="D63" s="265"/>
      <c r="E63" s="265"/>
      <c r="F63" s="265"/>
      <c r="G63" s="265"/>
      <c r="H63" s="265"/>
      <c r="I63" s="265"/>
      <c r="J63" s="218" t="s">
        <v>19</v>
      </c>
      <c r="K63" s="218" t="s">
        <v>158</v>
      </c>
      <c r="L63" s="400" t="s">
        <v>641</v>
      </c>
      <c r="M63" s="264" t="s">
        <v>34</v>
      </c>
      <c r="N63" s="265" t="s">
        <v>34</v>
      </c>
      <c r="O63" s="219">
        <v>245.10000000000002</v>
      </c>
      <c r="P63" s="161">
        <v>0</v>
      </c>
      <c r="Q63" s="266">
        <f>P63*O63</f>
        <v>0</v>
      </c>
      <c r="R63" s="55" t="s">
        <v>160</v>
      </c>
    </row>
    <row r="64" spans="1:17" ht="12.75">
      <c r="A64" s="327"/>
      <c r="B64" s="259"/>
      <c r="C64" s="259"/>
      <c r="D64" s="259"/>
      <c r="E64" s="259"/>
      <c r="F64" s="259"/>
      <c r="G64" s="259"/>
      <c r="H64" s="259"/>
      <c r="I64" s="259"/>
      <c r="J64" s="217"/>
      <c r="K64" s="217"/>
      <c r="L64" s="257"/>
      <c r="M64" s="258"/>
      <c r="N64" s="259"/>
      <c r="O64" s="260"/>
      <c r="P64" s="30" t="s">
        <v>170</v>
      </c>
      <c r="Q64" s="42">
        <f>SUM(Q63)</f>
        <v>0</v>
      </c>
    </row>
    <row r="65" spans="1:17" ht="12.75">
      <c r="A65" s="327"/>
      <c r="B65" s="259"/>
      <c r="C65" s="259"/>
      <c r="D65" s="259"/>
      <c r="E65" s="259"/>
      <c r="F65" s="259"/>
      <c r="G65" s="259"/>
      <c r="H65" s="259"/>
      <c r="I65" s="259"/>
      <c r="J65" s="217"/>
      <c r="K65" s="217"/>
      <c r="L65" s="257"/>
      <c r="M65" s="258"/>
      <c r="N65" s="259"/>
      <c r="O65" s="260"/>
      <c r="P65" s="30" t="s">
        <v>100</v>
      </c>
      <c r="Q65" s="42">
        <f>Q64+Q59</f>
        <v>0</v>
      </c>
    </row>
    <row r="66" spans="1:17" ht="12.75">
      <c r="A66" s="327"/>
      <c r="B66" s="259"/>
      <c r="C66" s="259"/>
      <c r="D66" s="259"/>
      <c r="E66" s="259"/>
      <c r="F66" s="259"/>
      <c r="G66" s="259"/>
      <c r="H66" s="259"/>
      <c r="I66" s="259"/>
      <c r="J66" s="217"/>
      <c r="K66" s="217"/>
      <c r="L66" s="257"/>
      <c r="M66" s="258"/>
      <c r="N66" s="259"/>
      <c r="O66" s="260"/>
      <c r="P66" s="261"/>
      <c r="Q66" s="46"/>
    </row>
    <row r="67" spans="1:17" ht="12.75">
      <c r="A67" s="327"/>
      <c r="B67" s="259"/>
      <c r="C67" s="259"/>
      <c r="D67" s="259"/>
      <c r="E67" s="259"/>
      <c r="F67" s="259"/>
      <c r="G67" s="259"/>
      <c r="H67" s="259"/>
      <c r="I67" s="259"/>
      <c r="J67" s="217"/>
      <c r="K67" s="217"/>
      <c r="L67" s="257"/>
      <c r="M67" s="258"/>
      <c r="N67" s="259"/>
      <c r="O67" s="260"/>
      <c r="P67" s="261"/>
      <c r="Q67" s="46"/>
    </row>
    <row r="68" spans="1:16" ht="12.75">
      <c r="A68" s="327"/>
      <c r="B68" s="92" t="s">
        <v>45</v>
      </c>
      <c r="C68" s="92"/>
      <c r="D68" s="92"/>
      <c r="E68" s="92"/>
      <c r="F68" s="92"/>
      <c r="G68" s="92"/>
      <c r="H68" s="92"/>
      <c r="I68" s="92"/>
      <c r="J68" s="253"/>
      <c r="K68" s="253"/>
      <c r="L68" s="54"/>
      <c r="M68" s="254"/>
      <c r="N68" s="92"/>
      <c r="P68" s="255"/>
    </row>
    <row r="69" spans="1:16" ht="12.75">
      <c r="A69" s="327"/>
      <c r="B69" s="92"/>
      <c r="C69" s="92" t="s">
        <v>658</v>
      </c>
      <c r="D69" s="92"/>
      <c r="E69" s="92"/>
      <c r="F69" s="92"/>
      <c r="G69" s="92"/>
      <c r="H69" s="92"/>
      <c r="I69" s="92"/>
      <c r="J69" s="253"/>
      <c r="K69" s="253"/>
      <c r="L69" s="54"/>
      <c r="M69" s="254"/>
      <c r="N69" s="92"/>
      <c r="P69" s="255"/>
    </row>
    <row r="70" spans="1:17" ht="12.75">
      <c r="A70" s="327"/>
      <c r="B70" s="265"/>
      <c r="C70" s="265"/>
      <c r="D70" s="265"/>
      <c r="E70" s="265"/>
      <c r="F70" s="265"/>
      <c r="G70" s="265"/>
      <c r="H70" s="265"/>
      <c r="I70" s="265"/>
      <c r="J70" s="218" t="s">
        <v>19</v>
      </c>
      <c r="K70" s="218" t="s">
        <v>659</v>
      </c>
      <c r="L70" s="263" t="s">
        <v>660</v>
      </c>
      <c r="M70" s="264" t="s">
        <v>112</v>
      </c>
      <c r="N70" s="265" t="s">
        <v>112</v>
      </c>
      <c r="O70" s="219">
        <v>57</v>
      </c>
      <c r="P70" s="161">
        <v>0</v>
      </c>
      <c r="Q70" s="266">
        <f>P70*O70</f>
        <v>0</v>
      </c>
    </row>
    <row r="71" spans="1:17" ht="12.75">
      <c r="A71" s="327"/>
      <c r="B71" s="92"/>
      <c r="C71" s="92"/>
      <c r="D71" s="92"/>
      <c r="E71" s="92"/>
      <c r="F71" s="92"/>
      <c r="G71" s="92"/>
      <c r="H71" s="92"/>
      <c r="I71" s="92"/>
      <c r="J71" s="253"/>
      <c r="K71" s="253"/>
      <c r="L71" s="54"/>
      <c r="M71" s="254"/>
      <c r="N71" s="92"/>
      <c r="O71" s="273"/>
      <c r="P71" s="30" t="s">
        <v>661</v>
      </c>
      <c r="Q71" s="42">
        <f>SUM(Q70)</f>
        <v>0</v>
      </c>
    </row>
    <row r="72" spans="1:17" ht="12.75">
      <c r="A72" s="327"/>
      <c r="B72" s="92"/>
      <c r="C72" s="92"/>
      <c r="D72" s="92"/>
      <c r="E72" s="92"/>
      <c r="F72" s="92"/>
      <c r="G72" s="92"/>
      <c r="H72" s="92"/>
      <c r="I72" s="92"/>
      <c r="J72" s="253"/>
      <c r="K72" s="253"/>
      <c r="L72" s="54"/>
      <c r="M72" s="254"/>
      <c r="N72" s="92"/>
      <c r="O72" s="273"/>
      <c r="P72" s="30" t="s">
        <v>105</v>
      </c>
      <c r="Q72" s="42">
        <f>Q71</f>
        <v>0</v>
      </c>
    </row>
    <row r="73" spans="1:17" ht="12.75">
      <c r="A73" s="327"/>
      <c r="B73" s="92"/>
      <c r="C73" s="92"/>
      <c r="D73" s="92"/>
      <c r="E73" s="92"/>
      <c r="F73" s="92"/>
      <c r="G73" s="92"/>
      <c r="H73" s="92"/>
      <c r="I73" s="92"/>
      <c r="J73" s="253"/>
      <c r="K73" s="253"/>
      <c r="L73" s="54"/>
      <c r="M73" s="254"/>
      <c r="N73" s="92"/>
      <c r="O73" s="273"/>
      <c r="P73" s="255"/>
      <c r="Q73" s="46"/>
    </row>
    <row r="74" spans="16:17" ht="17.25">
      <c r="P74" s="56" t="s">
        <v>662</v>
      </c>
      <c r="Q74" s="74">
        <f>Q72+Q65+Q52</f>
        <v>0</v>
      </c>
    </row>
    <row r="77" spans="2:20" ht="17.25">
      <c r="B77" s="2" t="s">
        <v>663</v>
      </c>
      <c r="C77" s="6"/>
      <c r="D77" s="6"/>
      <c r="E77" s="6"/>
      <c r="F77" s="6"/>
      <c r="G77" s="6"/>
      <c r="H77" s="6"/>
      <c r="I77" s="6"/>
      <c r="J77" s="98"/>
      <c r="K77" s="98"/>
      <c r="L77" s="8"/>
      <c r="M77" s="15"/>
      <c r="N77" s="6"/>
      <c r="O77" s="21"/>
      <c r="P77" s="12"/>
      <c r="R77" s="8"/>
      <c r="S77" s="8"/>
      <c r="T77" s="8"/>
    </row>
    <row r="78" spans="1:20" ht="15" thickBot="1">
      <c r="A78" s="3"/>
      <c r="B78" s="85"/>
      <c r="C78" s="85"/>
      <c r="D78" s="85"/>
      <c r="E78" s="85"/>
      <c r="F78" s="85"/>
      <c r="G78" s="85"/>
      <c r="H78" s="85"/>
      <c r="I78" s="85"/>
      <c r="J78" s="102"/>
      <c r="K78" s="102"/>
      <c r="L78" s="86"/>
      <c r="M78" s="87"/>
      <c r="N78" s="85"/>
      <c r="O78" s="88"/>
      <c r="P78" s="89"/>
      <c r="R78" s="86"/>
      <c r="S78" s="86"/>
      <c r="T78" s="90" t="s">
        <v>12</v>
      </c>
    </row>
    <row r="79" ht="12.75">
      <c r="B79" s="45" t="s">
        <v>18</v>
      </c>
    </row>
    <row r="80" ht="12.75">
      <c r="C80" s="45" t="s">
        <v>115</v>
      </c>
    </row>
    <row r="81" spans="2:18" ht="12.75">
      <c r="B81" s="265"/>
      <c r="C81" s="265"/>
      <c r="D81" s="265"/>
      <c r="E81" s="265"/>
      <c r="F81" s="265"/>
      <c r="G81" s="265"/>
      <c r="H81" s="265"/>
      <c r="I81" s="265"/>
      <c r="J81" s="218" t="s">
        <v>19</v>
      </c>
      <c r="K81" s="218" t="s">
        <v>116</v>
      </c>
      <c r="L81" s="263" t="s">
        <v>117</v>
      </c>
      <c r="M81" s="264" t="s">
        <v>118</v>
      </c>
      <c r="N81" s="265" t="s">
        <v>119</v>
      </c>
      <c r="O81" s="219">
        <v>0.030000000000000002</v>
      </c>
      <c r="P81" s="161">
        <v>0</v>
      </c>
      <c r="Q81" s="266">
        <f>P81*O81</f>
        <v>0</v>
      </c>
      <c r="R81" s="55" t="s">
        <v>120</v>
      </c>
    </row>
    <row r="82" spans="2:17" ht="12.75">
      <c r="B82" s="259"/>
      <c r="C82" s="259"/>
      <c r="D82" s="259"/>
      <c r="E82" s="259"/>
      <c r="F82" s="259"/>
      <c r="G82" s="259"/>
      <c r="H82" s="259"/>
      <c r="I82" s="259"/>
      <c r="J82" s="217"/>
      <c r="K82" s="217"/>
      <c r="L82" s="257"/>
      <c r="M82" s="258"/>
      <c r="N82" s="259"/>
      <c r="O82" s="260"/>
      <c r="P82" s="32" t="s">
        <v>124</v>
      </c>
      <c r="Q82" s="42">
        <f>SUM(Q81)</f>
        <v>0</v>
      </c>
    </row>
    <row r="83" spans="2:17" ht="12.75">
      <c r="B83" s="259"/>
      <c r="C83" s="259"/>
      <c r="D83" s="259"/>
      <c r="E83" s="259"/>
      <c r="F83" s="259"/>
      <c r="G83" s="259"/>
      <c r="H83" s="259"/>
      <c r="I83" s="259"/>
      <c r="J83" s="217"/>
      <c r="K83" s="217"/>
      <c r="L83" s="257"/>
      <c r="M83" s="258"/>
      <c r="N83" s="259"/>
      <c r="O83" s="260"/>
      <c r="P83" s="32"/>
      <c r="Q83" s="42"/>
    </row>
    <row r="84" spans="2:17" ht="12.75">
      <c r="B84" s="259"/>
      <c r="C84" s="259"/>
      <c r="D84" s="259"/>
      <c r="E84" s="259"/>
      <c r="F84" s="259"/>
      <c r="G84" s="259"/>
      <c r="H84" s="259"/>
      <c r="I84" s="259"/>
      <c r="J84" s="217"/>
      <c r="K84" s="217"/>
      <c r="L84" s="257"/>
      <c r="M84" s="258"/>
      <c r="N84" s="259"/>
      <c r="O84" s="260"/>
      <c r="P84" s="261"/>
      <c r="Q84" s="46"/>
    </row>
    <row r="85" spans="1:16" ht="12.75">
      <c r="A85" s="327"/>
      <c r="B85" s="92"/>
      <c r="C85" s="92" t="s">
        <v>664</v>
      </c>
      <c r="D85" s="92"/>
      <c r="E85" s="92"/>
      <c r="F85" s="92"/>
      <c r="G85" s="92"/>
      <c r="H85" s="92"/>
      <c r="I85" s="92"/>
      <c r="J85" s="253"/>
      <c r="K85" s="253"/>
      <c r="L85" s="54"/>
      <c r="M85" s="254"/>
      <c r="N85" s="92"/>
      <c r="P85" s="255"/>
    </row>
    <row r="86" spans="10:17" ht="39">
      <c r="J86" s="194" t="s">
        <v>19</v>
      </c>
      <c r="K86" s="194" t="s">
        <v>249</v>
      </c>
      <c r="L86" s="55" t="s">
        <v>665</v>
      </c>
      <c r="M86" s="118" t="s">
        <v>21</v>
      </c>
      <c r="N86" s="45" t="s">
        <v>22</v>
      </c>
      <c r="O86" s="220">
        <v>1</v>
      </c>
      <c r="P86" s="252">
        <v>0</v>
      </c>
      <c r="Q86" s="252">
        <f>P86*O86</f>
        <v>0</v>
      </c>
    </row>
    <row r="87" spans="2:17" ht="26.25">
      <c r="B87" s="265"/>
      <c r="C87" s="265"/>
      <c r="D87" s="265"/>
      <c r="E87" s="265"/>
      <c r="F87" s="265"/>
      <c r="G87" s="265"/>
      <c r="H87" s="265"/>
      <c r="I87" s="265"/>
      <c r="J87" s="218" t="s">
        <v>24</v>
      </c>
      <c r="K87" s="218" t="s">
        <v>666</v>
      </c>
      <c r="L87" s="263" t="s">
        <v>2477</v>
      </c>
      <c r="M87" s="264" t="s">
        <v>21</v>
      </c>
      <c r="N87" s="265" t="s">
        <v>22</v>
      </c>
      <c r="O87" s="219">
        <v>2</v>
      </c>
      <c r="P87" s="161">
        <v>0</v>
      </c>
      <c r="Q87" s="266">
        <f>P87*O87</f>
        <v>0</v>
      </c>
    </row>
    <row r="88" spans="2:17" ht="12.75">
      <c r="B88" s="259"/>
      <c r="C88" s="259"/>
      <c r="D88" s="259"/>
      <c r="E88" s="259"/>
      <c r="F88" s="259"/>
      <c r="G88" s="259"/>
      <c r="H88" s="259"/>
      <c r="I88" s="259"/>
      <c r="J88" s="217"/>
      <c r="K88" s="217"/>
      <c r="L88" s="257"/>
      <c r="M88" s="258"/>
      <c r="N88" s="259"/>
      <c r="O88" s="260"/>
      <c r="P88" s="30" t="s">
        <v>667</v>
      </c>
      <c r="Q88" s="42">
        <f>SUM(Q86:Q87)</f>
        <v>0</v>
      </c>
    </row>
    <row r="89" spans="2:17" ht="12.75">
      <c r="B89" s="259"/>
      <c r="C89" s="259"/>
      <c r="D89" s="259"/>
      <c r="E89" s="259"/>
      <c r="F89" s="259"/>
      <c r="G89" s="259"/>
      <c r="H89" s="259"/>
      <c r="I89" s="259"/>
      <c r="J89" s="217"/>
      <c r="K89" s="217"/>
      <c r="L89" s="257"/>
      <c r="M89" s="258"/>
      <c r="N89" s="259"/>
      <c r="O89" s="260"/>
      <c r="P89" s="32" t="s">
        <v>99</v>
      </c>
      <c r="Q89" s="42">
        <f>Q88+Q82</f>
        <v>0</v>
      </c>
    </row>
    <row r="90" spans="2:17" ht="12.75">
      <c r="B90" s="259"/>
      <c r="C90" s="259"/>
      <c r="D90" s="259"/>
      <c r="E90" s="259"/>
      <c r="F90" s="259"/>
      <c r="G90" s="259"/>
      <c r="H90" s="259"/>
      <c r="I90" s="259"/>
      <c r="J90" s="217"/>
      <c r="K90" s="217"/>
      <c r="L90" s="257"/>
      <c r="M90" s="258"/>
      <c r="N90" s="259"/>
      <c r="O90" s="260"/>
      <c r="P90" s="261"/>
      <c r="Q90" s="46"/>
    </row>
    <row r="91" spans="2:17" ht="12.75">
      <c r="B91" s="259"/>
      <c r="C91" s="259"/>
      <c r="D91" s="259"/>
      <c r="E91" s="259"/>
      <c r="F91" s="259"/>
      <c r="G91" s="259"/>
      <c r="H91" s="259"/>
      <c r="I91" s="259"/>
      <c r="J91" s="217"/>
      <c r="K91" s="217"/>
      <c r="L91" s="257"/>
      <c r="M91" s="258"/>
      <c r="N91" s="259"/>
      <c r="O91" s="260"/>
      <c r="P91" s="261"/>
      <c r="Q91" s="46"/>
    </row>
    <row r="92" spans="1:16" ht="12.75">
      <c r="A92" s="327"/>
      <c r="B92" s="92" t="s">
        <v>32</v>
      </c>
      <c r="C92" s="92"/>
      <c r="D92" s="92"/>
      <c r="E92" s="92"/>
      <c r="F92" s="92"/>
      <c r="G92" s="92"/>
      <c r="H92" s="92"/>
      <c r="I92" s="92"/>
      <c r="J92" s="253"/>
      <c r="K92" s="253"/>
      <c r="L92" s="54"/>
      <c r="M92" s="254"/>
      <c r="N92" s="92"/>
      <c r="P92" s="255"/>
    </row>
    <row r="93" spans="1:16" ht="12.75">
      <c r="A93" s="327"/>
      <c r="B93" s="92"/>
      <c r="C93" s="92" t="s">
        <v>125</v>
      </c>
      <c r="D93" s="92"/>
      <c r="E93" s="92"/>
      <c r="F93" s="92"/>
      <c r="G93" s="92"/>
      <c r="H93" s="92"/>
      <c r="I93" s="92"/>
      <c r="J93" s="253"/>
      <c r="K93" s="253"/>
      <c r="L93" s="54"/>
      <c r="M93" s="254"/>
      <c r="N93" s="92"/>
      <c r="P93" s="255"/>
    </row>
    <row r="94" spans="1:18" ht="26.25">
      <c r="A94" s="327"/>
      <c r="B94" s="265"/>
      <c r="C94" s="265"/>
      <c r="D94" s="265"/>
      <c r="E94" s="265"/>
      <c r="F94" s="265"/>
      <c r="G94" s="265"/>
      <c r="H94" s="265"/>
      <c r="I94" s="265"/>
      <c r="J94" s="218" t="s">
        <v>19</v>
      </c>
      <c r="K94" s="218" t="s">
        <v>126</v>
      </c>
      <c r="L94" s="263" t="s">
        <v>640</v>
      </c>
      <c r="M94" s="264" t="s">
        <v>34</v>
      </c>
      <c r="N94" s="265" t="s">
        <v>34</v>
      </c>
      <c r="O94" s="219">
        <v>99.30000000000001</v>
      </c>
      <c r="P94" s="161">
        <v>0</v>
      </c>
      <c r="Q94" s="266">
        <f>P94*O94</f>
        <v>0</v>
      </c>
      <c r="R94" s="55" t="s">
        <v>128</v>
      </c>
    </row>
    <row r="95" spans="1:17" ht="12.75">
      <c r="A95" s="327"/>
      <c r="B95" s="259"/>
      <c r="C95" s="259"/>
      <c r="D95" s="259"/>
      <c r="E95" s="259"/>
      <c r="F95" s="259"/>
      <c r="G95" s="259"/>
      <c r="H95" s="259"/>
      <c r="I95" s="259"/>
      <c r="J95" s="217"/>
      <c r="K95" s="217"/>
      <c r="L95" s="257"/>
      <c r="M95" s="258"/>
      <c r="N95" s="259"/>
      <c r="O95" s="260"/>
      <c r="P95" s="30" t="s">
        <v>145</v>
      </c>
      <c r="Q95" s="42">
        <f>SUM(Q94)</f>
        <v>0</v>
      </c>
    </row>
    <row r="96" spans="1:17" ht="12.75">
      <c r="A96" s="327"/>
      <c r="B96" s="259"/>
      <c r="C96" s="259"/>
      <c r="D96" s="259"/>
      <c r="E96" s="259"/>
      <c r="F96" s="259"/>
      <c r="G96" s="259"/>
      <c r="H96" s="259"/>
      <c r="I96" s="259"/>
      <c r="J96" s="217"/>
      <c r="K96" s="217"/>
      <c r="L96" s="257"/>
      <c r="M96" s="258"/>
      <c r="N96" s="259"/>
      <c r="O96" s="260"/>
      <c r="P96" s="261"/>
      <c r="Q96" s="46"/>
    </row>
    <row r="97" spans="1:17" ht="12.75">
      <c r="A97" s="327"/>
      <c r="B97" s="259"/>
      <c r="C97" s="259"/>
      <c r="D97" s="259"/>
      <c r="E97" s="259"/>
      <c r="F97" s="259"/>
      <c r="G97" s="259"/>
      <c r="H97" s="259"/>
      <c r="I97" s="259"/>
      <c r="J97" s="217"/>
      <c r="K97" s="217"/>
      <c r="L97" s="257"/>
      <c r="M97" s="258"/>
      <c r="N97" s="259"/>
      <c r="O97" s="260"/>
      <c r="P97" s="261"/>
      <c r="Q97" s="46"/>
    </row>
    <row r="98" spans="1:16" ht="12.75">
      <c r="A98" s="327"/>
      <c r="B98" s="92"/>
      <c r="C98" s="92" t="s">
        <v>146</v>
      </c>
      <c r="D98" s="92"/>
      <c r="E98" s="92"/>
      <c r="F98" s="92"/>
      <c r="G98" s="92"/>
      <c r="H98" s="92"/>
      <c r="I98" s="92"/>
      <c r="J98" s="253"/>
      <c r="K98" s="253"/>
      <c r="L98" s="54"/>
      <c r="M98" s="254"/>
      <c r="N98" s="92"/>
      <c r="P98" s="255"/>
    </row>
    <row r="99" spans="1:18" ht="26.25">
      <c r="A99" s="327"/>
      <c r="B99" s="265"/>
      <c r="C99" s="265"/>
      <c r="D99" s="265"/>
      <c r="E99" s="265"/>
      <c r="F99" s="265"/>
      <c r="G99" s="265"/>
      <c r="H99" s="265"/>
      <c r="I99" s="265"/>
      <c r="J99" s="218" t="s">
        <v>19</v>
      </c>
      <c r="K99" s="218" t="s">
        <v>158</v>
      </c>
      <c r="L99" s="263" t="s">
        <v>641</v>
      </c>
      <c r="M99" s="264" t="s">
        <v>34</v>
      </c>
      <c r="N99" s="265" t="s">
        <v>34</v>
      </c>
      <c r="O99" s="219">
        <v>95</v>
      </c>
      <c r="P99" s="161">
        <v>0</v>
      </c>
      <c r="Q99" s="266">
        <f>P99*O99</f>
        <v>0</v>
      </c>
      <c r="R99" s="55" t="s">
        <v>160</v>
      </c>
    </row>
    <row r="100" spans="1:17" ht="12.75">
      <c r="A100" s="327"/>
      <c r="B100" s="259"/>
      <c r="C100" s="259"/>
      <c r="D100" s="259"/>
      <c r="E100" s="259"/>
      <c r="F100" s="259"/>
      <c r="G100" s="259"/>
      <c r="H100" s="259"/>
      <c r="I100" s="259"/>
      <c r="J100" s="217"/>
      <c r="K100" s="217"/>
      <c r="L100" s="257"/>
      <c r="M100" s="258"/>
      <c r="N100" s="259"/>
      <c r="O100" s="260"/>
      <c r="P100" s="30" t="s">
        <v>170</v>
      </c>
      <c r="Q100" s="42">
        <f>SUM(Q99)</f>
        <v>0</v>
      </c>
    </row>
    <row r="101" spans="1:17" ht="12.75">
      <c r="A101" s="327"/>
      <c r="B101" s="259"/>
      <c r="C101" s="259"/>
      <c r="D101" s="259"/>
      <c r="E101" s="259"/>
      <c r="F101" s="259"/>
      <c r="G101" s="259"/>
      <c r="H101" s="259"/>
      <c r="I101" s="259"/>
      <c r="J101" s="217"/>
      <c r="K101" s="217"/>
      <c r="L101" s="257"/>
      <c r="M101" s="258"/>
      <c r="N101" s="259"/>
      <c r="O101" s="260"/>
      <c r="P101" s="30" t="s">
        <v>100</v>
      </c>
      <c r="Q101" s="42">
        <f>Q100+Q95</f>
        <v>0</v>
      </c>
    </row>
    <row r="102" spans="1:17" ht="12.75">
      <c r="A102" s="327"/>
      <c r="B102" s="259"/>
      <c r="C102" s="259"/>
      <c r="D102" s="259"/>
      <c r="E102" s="259"/>
      <c r="F102" s="259"/>
      <c r="G102" s="259"/>
      <c r="H102" s="259"/>
      <c r="I102" s="259"/>
      <c r="J102" s="217"/>
      <c r="K102" s="217"/>
      <c r="L102" s="257"/>
      <c r="M102" s="258"/>
      <c r="N102" s="259"/>
      <c r="O102" s="260"/>
      <c r="P102" s="261"/>
      <c r="Q102" s="46"/>
    </row>
    <row r="103" spans="1:17" ht="12.75">
      <c r="A103" s="327"/>
      <c r="B103" s="259"/>
      <c r="C103" s="259"/>
      <c r="D103" s="259"/>
      <c r="E103" s="259"/>
      <c r="F103" s="259"/>
      <c r="G103" s="259"/>
      <c r="H103" s="259"/>
      <c r="I103" s="259"/>
      <c r="J103" s="217"/>
      <c r="K103" s="217"/>
      <c r="L103" s="257"/>
      <c r="M103" s="258"/>
      <c r="N103" s="259"/>
      <c r="O103" s="260"/>
      <c r="P103" s="261"/>
      <c r="Q103" s="46"/>
    </row>
    <row r="104" spans="1:16" ht="12.75">
      <c r="A104" s="327"/>
      <c r="B104" s="92" t="s">
        <v>185</v>
      </c>
      <c r="C104" s="92"/>
      <c r="D104" s="92"/>
      <c r="E104" s="92"/>
      <c r="F104" s="92"/>
      <c r="G104" s="92"/>
      <c r="H104" s="92"/>
      <c r="I104" s="92"/>
      <c r="J104" s="253"/>
      <c r="K104" s="253"/>
      <c r="L104" s="54"/>
      <c r="M104" s="254"/>
      <c r="N104" s="92"/>
      <c r="O104" s="273"/>
      <c r="P104" s="255"/>
    </row>
    <row r="105" spans="1:16" ht="12.75">
      <c r="A105" s="327"/>
      <c r="B105" s="92"/>
      <c r="C105" s="92" t="s">
        <v>668</v>
      </c>
      <c r="D105" s="92"/>
      <c r="E105" s="92"/>
      <c r="F105" s="92"/>
      <c r="G105" s="92"/>
      <c r="H105" s="92"/>
      <c r="I105" s="92"/>
      <c r="J105" s="253"/>
      <c r="K105" s="253"/>
      <c r="L105" s="54"/>
      <c r="M105" s="254"/>
      <c r="N105" s="92"/>
      <c r="O105" s="273"/>
      <c r="P105" s="255"/>
    </row>
    <row r="106" spans="1:18" ht="12.75">
      <c r="A106" s="327"/>
      <c r="B106" s="92"/>
      <c r="C106" s="92"/>
      <c r="D106" s="92"/>
      <c r="E106" s="92"/>
      <c r="F106" s="92"/>
      <c r="G106" s="92"/>
      <c r="H106" s="92"/>
      <c r="I106" s="92"/>
      <c r="J106" s="253" t="s">
        <v>19</v>
      </c>
      <c r="K106" s="253" t="s">
        <v>215</v>
      </c>
      <c r="L106" s="54" t="s">
        <v>216</v>
      </c>
      <c r="M106" s="254" t="s">
        <v>21</v>
      </c>
      <c r="N106" s="92" t="s">
        <v>22</v>
      </c>
      <c r="O106" s="273">
        <v>2</v>
      </c>
      <c r="P106" s="255">
        <v>0</v>
      </c>
      <c r="Q106" s="252">
        <f>P106*O106</f>
        <v>0</v>
      </c>
      <c r="R106" s="55" t="s">
        <v>217</v>
      </c>
    </row>
    <row r="107" spans="1:17" ht="26.25">
      <c r="A107" s="327"/>
      <c r="B107" s="265"/>
      <c r="C107" s="265"/>
      <c r="D107" s="265"/>
      <c r="E107" s="265"/>
      <c r="F107" s="265"/>
      <c r="G107" s="265"/>
      <c r="H107" s="265"/>
      <c r="I107" s="265"/>
      <c r="J107" s="218" t="s">
        <v>24</v>
      </c>
      <c r="K107" s="218" t="s">
        <v>669</v>
      </c>
      <c r="L107" s="263" t="s">
        <v>2478</v>
      </c>
      <c r="M107" s="264" t="s">
        <v>21</v>
      </c>
      <c r="N107" s="265" t="s">
        <v>22</v>
      </c>
      <c r="O107" s="219">
        <v>2</v>
      </c>
      <c r="P107" s="161">
        <v>0</v>
      </c>
      <c r="Q107" s="266">
        <f>P107*O107</f>
        <v>0</v>
      </c>
    </row>
    <row r="108" spans="1:17" ht="12.75">
      <c r="A108" s="327"/>
      <c r="B108" s="92"/>
      <c r="C108" s="92"/>
      <c r="D108" s="92"/>
      <c r="E108" s="92"/>
      <c r="F108" s="92"/>
      <c r="G108" s="92"/>
      <c r="H108" s="92"/>
      <c r="I108" s="92"/>
      <c r="J108" s="253"/>
      <c r="K108" s="253"/>
      <c r="L108" s="54"/>
      <c r="M108" s="254"/>
      <c r="N108" s="92"/>
      <c r="O108" s="273"/>
      <c r="P108" s="30" t="s">
        <v>670</v>
      </c>
      <c r="Q108" s="42">
        <f>SUM(Q106:Q107)</f>
        <v>0</v>
      </c>
    </row>
    <row r="109" spans="1:17" ht="12.75">
      <c r="A109" s="327"/>
      <c r="B109" s="92"/>
      <c r="C109" s="92"/>
      <c r="D109" s="92"/>
      <c r="E109" s="92"/>
      <c r="F109" s="92"/>
      <c r="G109" s="92"/>
      <c r="H109" s="92"/>
      <c r="I109" s="92"/>
      <c r="J109" s="253"/>
      <c r="K109" s="253"/>
      <c r="L109" s="54"/>
      <c r="M109" s="254"/>
      <c r="N109" s="92"/>
      <c r="O109" s="273"/>
      <c r="P109" s="30" t="s">
        <v>232</v>
      </c>
      <c r="Q109" s="42">
        <f>Q108</f>
        <v>0</v>
      </c>
    </row>
    <row r="110" spans="1:17" ht="12.75">
      <c r="A110" s="327"/>
      <c r="B110" s="92"/>
      <c r="C110" s="92"/>
      <c r="D110" s="92"/>
      <c r="E110" s="92"/>
      <c r="F110" s="92"/>
      <c r="G110" s="92"/>
      <c r="H110" s="92"/>
      <c r="I110" s="92"/>
      <c r="J110" s="253"/>
      <c r="K110" s="253"/>
      <c r="L110" s="54"/>
      <c r="M110" s="254"/>
      <c r="N110" s="92"/>
      <c r="O110" s="273"/>
      <c r="P110" s="31"/>
      <c r="Q110" s="42"/>
    </row>
    <row r="111" spans="1:17" ht="12.75">
      <c r="A111" s="327"/>
      <c r="B111" s="92"/>
      <c r="C111" s="92"/>
      <c r="D111" s="92"/>
      <c r="E111" s="92"/>
      <c r="F111" s="92"/>
      <c r="G111" s="92"/>
      <c r="H111" s="92"/>
      <c r="I111" s="92"/>
      <c r="J111" s="253"/>
      <c r="K111" s="253"/>
      <c r="L111" s="54"/>
      <c r="M111" s="254"/>
      <c r="N111" s="92"/>
      <c r="O111" s="273"/>
      <c r="P111" s="31"/>
      <c r="Q111" s="42"/>
    </row>
    <row r="112" spans="1:17" ht="12.75">
      <c r="A112" s="327"/>
      <c r="B112" s="45" t="s">
        <v>282</v>
      </c>
      <c r="C112" s="92"/>
      <c r="D112" s="92"/>
      <c r="E112" s="92"/>
      <c r="F112" s="92"/>
      <c r="G112" s="92"/>
      <c r="H112" s="92"/>
      <c r="I112" s="92"/>
      <c r="J112" s="253"/>
      <c r="K112" s="253"/>
      <c r="L112" s="54"/>
      <c r="M112" s="254"/>
      <c r="N112" s="92"/>
      <c r="O112" s="273"/>
      <c r="P112" s="31"/>
      <c r="Q112" s="42"/>
    </row>
    <row r="113" spans="1:17" ht="12.75">
      <c r="A113" s="327"/>
      <c r="B113" s="92"/>
      <c r="C113" s="45" t="s">
        <v>2479</v>
      </c>
      <c r="Q113" s="116"/>
    </row>
    <row r="114" spans="1:17" ht="26.25">
      <c r="A114" s="327"/>
      <c r="B114" s="265"/>
      <c r="C114" s="262"/>
      <c r="D114" s="262"/>
      <c r="E114" s="262"/>
      <c r="F114" s="262"/>
      <c r="G114" s="262"/>
      <c r="H114" s="262"/>
      <c r="I114" s="262"/>
      <c r="J114" s="142" t="s">
        <v>19</v>
      </c>
      <c r="K114" s="142"/>
      <c r="L114" s="354" t="s">
        <v>2480</v>
      </c>
      <c r="M114" s="312" t="s">
        <v>21</v>
      </c>
      <c r="N114" s="262" t="s">
        <v>31</v>
      </c>
      <c r="O114" s="219">
        <v>1</v>
      </c>
      <c r="P114" s="266">
        <v>0</v>
      </c>
      <c r="Q114" s="162">
        <f>P114*O114</f>
        <v>0</v>
      </c>
    </row>
    <row r="115" spans="1:17" ht="12.75">
      <c r="A115" s="327"/>
      <c r="B115" s="92"/>
      <c r="P115" s="32" t="s">
        <v>2481</v>
      </c>
      <c r="Q115" s="27">
        <f>SUM(Q114:Q114)</f>
        <v>0</v>
      </c>
    </row>
    <row r="116" spans="1:17" ht="12.75">
      <c r="A116" s="327"/>
      <c r="B116" s="92"/>
      <c r="P116" s="32" t="s">
        <v>783</v>
      </c>
      <c r="Q116" s="27">
        <f>Q115+Q110</f>
        <v>0</v>
      </c>
    </row>
    <row r="117" spans="1:17" ht="12.75">
      <c r="A117" s="327"/>
      <c r="B117" s="92"/>
      <c r="C117" s="92"/>
      <c r="D117" s="92"/>
      <c r="E117" s="92"/>
      <c r="F117" s="92"/>
      <c r="G117" s="92"/>
      <c r="H117" s="92"/>
      <c r="I117" s="92"/>
      <c r="J117" s="253"/>
      <c r="K117" s="253"/>
      <c r="L117" s="54"/>
      <c r="M117" s="254"/>
      <c r="N117" s="92"/>
      <c r="O117" s="273"/>
      <c r="P117" s="31"/>
      <c r="Q117" s="42"/>
    </row>
    <row r="118" spans="1:17" ht="12.75">
      <c r="A118" s="327"/>
      <c r="B118" s="92"/>
      <c r="C118" s="92"/>
      <c r="D118" s="92"/>
      <c r="E118" s="92"/>
      <c r="F118" s="92"/>
      <c r="G118" s="92"/>
      <c r="H118" s="92"/>
      <c r="I118" s="92"/>
      <c r="J118" s="253"/>
      <c r="K118" s="253"/>
      <c r="L118" s="54"/>
      <c r="M118" s="254"/>
      <c r="N118" s="92"/>
      <c r="O118" s="273"/>
      <c r="P118" s="31"/>
      <c r="Q118" s="42"/>
    </row>
    <row r="119" spans="1:17" ht="17.25">
      <c r="A119" s="327"/>
      <c r="B119" s="92"/>
      <c r="C119" s="92"/>
      <c r="D119" s="92"/>
      <c r="E119" s="92"/>
      <c r="F119" s="92"/>
      <c r="G119" s="92"/>
      <c r="H119" s="92"/>
      <c r="I119" s="92"/>
      <c r="J119" s="253"/>
      <c r="K119" s="253"/>
      <c r="L119" s="54"/>
      <c r="M119" s="254"/>
      <c r="N119" s="92"/>
      <c r="O119" s="273"/>
      <c r="P119" s="56" t="s">
        <v>671</v>
      </c>
      <c r="Q119" s="74">
        <f>Q109+Q101+Q89+Q116</f>
        <v>0</v>
      </c>
    </row>
    <row r="120" spans="1:17" ht="17.25">
      <c r="A120" s="327"/>
      <c r="B120" s="92"/>
      <c r="C120" s="92"/>
      <c r="D120" s="92"/>
      <c r="E120" s="92"/>
      <c r="F120" s="92"/>
      <c r="G120" s="92"/>
      <c r="H120" s="92"/>
      <c r="I120" s="92"/>
      <c r="J120" s="253"/>
      <c r="K120" s="253"/>
      <c r="L120" s="54"/>
      <c r="M120" s="254"/>
      <c r="N120" s="92"/>
      <c r="O120" s="273"/>
      <c r="P120" s="31"/>
      <c r="Q120" s="71"/>
    </row>
    <row r="121" spans="16:17" ht="17.25">
      <c r="P121" s="56" t="s">
        <v>672</v>
      </c>
      <c r="Q121" s="74">
        <f>Q119+Q74+Q43</f>
        <v>0</v>
      </c>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301"/>
  <sheetViews>
    <sheetView zoomScale="85" zoomScaleNormal="85" zoomScalePageLayoutView="0" workbookViewId="0" topLeftCell="A1">
      <pane ySplit="1" topLeftCell="A284" activePane="bottomLeft" state="frozen"/>
      <selection pane="topLeft" activeCell="D15" sqref="D15"/>
      <selection pane="bottomLeft" activeCell="K74" sqref="K74"/>
    </sheetView>
  </sheetViews>
  <sheetFormatPr defaultColWidth="9.140625" defaultRowHeight="12.75"/>
  <cols>
    <col min="1" max="1" width="2.7109375" style="77" customWidth="1"/>
    <col min="2" max="3" width="7.7109375" style="45" customWidth="1"/>
    <col min="4" max="8" width="15.7109375" style="45" hidden="1" customWidth="1"/>
    <col min="9" max="9" width="9.7109375" style="45" hidden="1" customWidth="1"/>
    <col min="10" max="10" width="10.7109375" style="194" customWidth="1"/>
    <col min="11" max="11" width="15.7109375" style="194" customWidth="1"/>
    <col min="12" max="12" width="60.7109375" style="55" customWidth="1"/>
    <col min="13" max="13" width="9.7109375" style="118" customWidth="1"/>
    <col min="14" max="14" width="10.8515625" style="45" hidden="1" customWidth="1"/>
    <col min="15" max="15" width="15.7109375" style="220" customWidth="1"/>
    <col min="16" max="16" width="20.7109375" style="252" customWidth="1"/>
    <col min="17" max="17" width="25.7109375" style="77" customWidth="1"/>
    <col min="18" max="18" width="60.7109375" style="55" hidden="1" customWidth="1"/>
    <col min="19" max="20" width="45.7109375" style="55" hidden="1" customWidth="1"/>
    <col min="21" max="25" width="0" style="77" hidden="1" customWidth="1"/>
    <col min="26" max="16384" width="9.140625" style="77" customWidth="1"/>
  </cols>
  <sheetData>
    <row r="1" spans="2:20" s="3" customFormat="1" ht="15" thickBot="1">
      <c r="B1" s="7" t="s">
        <v>1</v>
      </c>
      <c r="C1" s="7" t="s">
        <v>2</v>
      </c>
      <c r="D1" s="7" t="s">
        <v>3</v>
      </c>
      <c r="E1" s="7" t="s">
        <v>4</v>
      </c>
      <c r="F1" s="7" t="s">
        <v>5</v>
      </c>
      <c r="G1" s="7" t="s">
        <v>6</v>
      </c>
      <c r="H1" s="7" t="s">
        <v>7</v>
      </c>
      <c r="I1" s="7" t="s">
        <v>16</v>
      </c>
      <c r="J1" s="96" t="s">
        <v>0</v>
      </c>
      <c r="K1" s="96" t="s">
        <v>13</v>
      </c>
      <c r="L1" s="9" t="s">
        <v>9</v>
      </c>
      <c r="M1" s="16" t="s">
        <v>14</v>
      </c>
      <c r="N1" s="7" t="s">
        <v>17</v>
      </c>
      <c r="O1" s="22" t="s">
        <v>8</v>
      </c>
      <c r="P1" s="23" t="s">
        <v>15</v>
      </c>
      <c r="Q1" s="23" t="s">
        <v>98</v>
      </c>
      <c r="R1" s="9" t="s">
        <v>10</v>
      </c>
      <c r="S1" s="9" t="s">
        <v>11</v>
      </c>
      <c r="T1" s="9" t="s">
        <v>12</v>
      </c>
    </row>
    <row r="3" ht="17.25">
      <c r="B3" s="2" t="s">
        <v>673</v>
      </c>
    </row>
    <row r="4" spans="1:17" ht="12.75">
      <c r="A4" s="327"/>
      <c r="B4" s="259"/>
      <c r="C4" s="259"/>
      <c r="D4" s="259"/>
      <c r="E4" s="259"/>
      <c r="F4" s="259"/>
      <c r="G4" s="259"/>
      <c r="H4" s="259"/>
      <c r="I4" s="259"/>
      <c r="J4" s="217"/>
      <c r="K4" s="217"/>
      <c r="L4" s="257"/>
      <c r="M4" s="258"/>
      <c r="N4" s="259"/>
      <c r="O4" s="260"/>
      <c r="P4" s="32"/>
      <c r="Q4" s="42"/>
    </row>
    <row r="5" spans="1:17" ht="17.25">
      <c r="A5" s="327"/>
      <c r="B5" s="2" t="s">
        <v>2631</v>
      </c>
      <c r="C5" s="259"/>
      <c r="D5" s="259"/>
      <c r="E5" s="259"/>
      <c r="F5" s="259"/>
      <c r="G5" s="259"/>
      <c r="H5" s="259"/>
      <c r="I5" s="259"/>
      <c r="J5" s="217"/>
      <c r="K5" s="217"/>
      <c r="L5" s="257"/>
      <c r="M5" s="258"/>
      <c r="N5" s="259"/>
      <c r="O5" s="260"/>
      <c r="P5" s="32"/>
      <c r="Q5" s="42"/>
    </row>
    <row r="6" spans="1:17" ht="12.75">
      <c r="A6" s="327"/>
      <c r="B6" s="259"/>
      <c r="C6" s="259"/>
      <c r="D6" s="259"/>
      <c r="E6" s="259"/>
      <c r="F6" s="259"/>
      <c r="G6" s="259"/>
      <c r="H6" s="259"/>
      <c r="I6" s="259"/>
      <c r="J6" s="217"/>
      <c r="K6" s="217"/>
      <c r="L6" s="257"/>
      <c r="M6" s="258"/>
      <c r="N6" s="259"/>
      <c r="O6" s="260"/>
      <c r="P6" s="32"/>
      <c r="Q6" s="42"/>
    </row>
    <row r="7" spans="1:17" ht="12.75">
      <c r="A7" s="327"/>
      <c r="B7" s="4" t="s">
        <v>18</v>
      </c>
      <c r="C7" s="259"/>
      <c r="D7" s="259"/>
      <c r="E7" s="259"/>
      <c r="F7" s="259"/>
      <c r="G7" s="259"/>
      <c r="H7" s="259"/>
      <c r="I7" s="259"/>
      <c r="J7" s="217"/>
      <c r="K7" s="217"/>
      <c r="L7" s="257"/>
      <c r="M7" s="258"/>
      <c r="N7" s="259"/>
      <c r="O7" s="260"/>
      <c r="P7" s="32"/>
      <c r="Q7" s="42"/>
    </row>
    <row r="8" spans="1:17" ht="12.75">
      <c r="A8" s="327"/>
      <c r="B8" s="77"/>
      <c r="C8" s="4" t="s">
        <v>674</v>
      </c>
      <c r="D8" s="259"/>
      <c r="E8" s="259"/>
      <c r="F8" s="259"/>
      <c r="G8" s="259"/>
      <c r="H8" s="259"/>
      <c r="I8" s="259"/>
      <c r="J8" s="217"/>
      <c r="K8" s="217"/>
      <c r="L8" s="257"/>
      <c r="M8" s="258"/>
      <c r="N8" s="259"/>
      <c r="O8" s="260"/>
      <c r="P8" s="32"/>
      <c r="Q8" s="42"/>
    </row>
    <row r="9" spans="1:17" ht="26.25">
      <c r="A9" s="327"/>
      <c r="B9" s="259"/>
      <c r="C9" s="259"/>
      <c r="D9" s="259"/>
      <c r="E9" s="259"/>
      <c r="F9" s="259"/>
      <c r="G9" s="259"/>
      <c r="H9" s="259"/>
      <c r="I9" s="259"/>
      <c r="J9" s="97" t="s">
        <v>19</v>
      </c>
      <c r="K9" s="97" t="s">
        <v>675</v>
      </c>
      <c r="L9" s="10" t="s">
        <v>676</v>
      </c>
      <c r="M9" s="17" t="s">
        <v>118</v>
      </c>
      <c r="N9" s="381">
        <v>0.032</v>
      </c>
      <c r="O9" s="220">
        <v>0.032</v>
      </c>
      <c r="P9" s="14">
        <v>0</v>
      </c>
      <c r="Q9" s="116">
        <f>P9*O9</f>
        <v>0</v>
      </c>
    </row>
    <row r="10" spans="1:17" ht="26.25">
      <c r="A10" s="327"/>
      <c r="B10" s="265"/>
      <c r="C10" s="265"/>
      <c r="D10" s="265"/>
      <c r="E10" s="265"/>
      <c r="F10" s="265"/>
      <c r="G10" s="265"/>
      <c r="H10" s="265"/>
      <c r="I10" s="265"/>
      <c r="J10" s="99" t="s">
        <v>24</v>
      </c>
      <c r="K10" s="99" t="s">
        <v>677</v>
      </c>
      <c r="L10" s="44" t="s">
        <v>678</v>
      </c>
      <c r="M10" s="20" t="s">
        <v>21</v>
      </c>
      <c r="N10" s="382">
        <v>5</v>
      </c>
      <c r="O10" s="219">
        <v>5</v>
      </c>
      <c r="P10" s="29">
        <v>0</v>
      </c>
      <c r="Q10" s="162">
        <f>P10*O10</f>
        <v>0</v>
      </c>
    </row>
    <row r="11" spans="1:17" ht="12.75">
      <c r="A11" s="327"/>
      <c r="B11" s="259"/>
      <c r="C11" s="259"/>
      <c r="D11" s="259"/>
      <c r="E11" s="259"/>
      <c r="F11" s="259"/>
      <c r="G11" s="259"/>
      <c r="H11" s="259"/>
      <c r="I11" s="259"/>
      <c r="J11" s="100"/>
      <c r="K11" s="100"/>
      <c r="L11" s="84"/>
      <c r="M11" s="38"/>
      <c r="N11" s="383"/>
      <c r="O11" s="260"/>
      <c r="P11" s="32" t="s">
        <v>679</v>
      </c>
      <c r="Q11" s="42">
        <f>SUM(Q9:Q10)</f>
        <v>0</v>
      </c>
    </row>
    <row r="12" spans="1:17" ht="12.75">
      <c r="A12" s="327"/>
      <c r="B12" s="259"/>
      <c r="C12" s="259"/>
      <c r="D12" s="259"/>
      <c r="E12" s="259"/>
      <c r="F12" s="259"/>
      <c r="G12" s="259"/>
      <c r="H12" s="259"/>
      <c r="I12" s="259"/>
      <c r="J12" s="100"/>
      <c r="K12" s="100"/>
      <c r="L12" s="84"/>
      <c r="M12" s="38"/>
      <c r="N12" s="383"/>
      <c r="O12" s="260"/>
      <c r="P12" s="32" t="s">
        <v>99</v>
      </c>
      <c r="Q12" s="125">
        <f>Q11</f>
        <v>0</v>
      </c>
    </row>
    <row r="13" spans="1:17" ht="12.75">
      <c r="A13" s="327"/>
      <c r="B13" s="259"/>
      <c r="C13" s="259"/>
      <c r="D13" s="259"/>
      <c r="E13" s="259"/>
      <c r="F13" s="259"/>
      <c r="G13" s="259"/>
      <c r="H13" s="259"/>
      <c r="I13" s="259"/>
      <c r="J13" s="100"/>
      <c r="K13" s="100"/>
      <c r="L13" s="84"/>
      <c r="M13" s="38"/>
      <c r="N13" s="383"/>
      <c r="O13" s="260"/>
      <c r="P13" s="384"/>
      <c r="Q13" s="316"/>
    </row>
    <row r="14" spans="1:17" ht="12.75">
      <c r="A14" s="327"/>
      <c r="B14" s="259"/>
      <c r="C14" s="259"/>
      <c r="D14" s="259"/>
      <c r="E14" s="259"/>
      <c r="F14" s="259"/>
      <c r="G14" s="259"/>
      <c r="H14" s="259"/>
      <c r="I14" s="259"/>
      <c r="J14" s="217"/>
      <c r="K14" s="217"/>
      <c r="L14" s="257"/>
      <c r="M14" s="258"/>
      <c r="N14" s="259"/>
      <c r="P14" s="32"/>
      <c r="Q14" s="42"/>
    </row>
    <row r="15" spans="1:17" ht="12.75">
      <c r="A15" s="327"/>
      <c r="B15" s="4" t="s">
        <v>680</v>
      </c>
      <c r="C15" s="259"/>
      <c r="D15" s="259"/>
      <c r="E15" s="259"/>
      <c r="F15" s="259"/>
      <c r="G15" s="259"/>
      <c r="H15" s="259"/>
      <c r="I15" s="259"/>
      <c r="J15" s="217"/>
      <c r="K15" s="217"/>
      <c r="L15" s="257"/>
      <c r="M15" s="258"/>
      <c r="N15" s="259"/>
      <c r="P15" s="32"/>
      <c r="Q15" s="42"/>
    </row>
    <row r="16" spans="1:17" ht="12.75">
      <c r="A16" s="327"/>
      <c r="B16" s="77"/>
      <c r="C16" s="4" t="s">
        <v>681</v>
      </c>
      <c r="D16" s="259"/>
      <c r="E16" s="259"/>
      <c r="F16" s="259"/>
      <c r="G16" s="259"/>
      <c r="H16" s="259"/>
      <c r="I16" s="259"/>
      <c r="J16" s="217"/>
      <c r="K16" s="217"/>
      <c r="L16" s="257"/>
      <c r="M16" s="258"/>
      <c r="N16" s="259"/>
      <c r="P16" s="32"/>
      <c r="Q16" s="42"/>
    </row>
    <row r="17" spans="1:17" ht="39">
      <c r="A17" s="327"/>
      <c r="B17" s="259"/>
      <c r="C17" s="259"/>
      <c r="D17" s="259"/>
      <c r="E17" s="259"/>
      <c r="F17" s="259"/>
      <c r="G17" s="259"/>
      <c r="H17" s="259"/>
      <c r="I17" s="259"/>
      <c r="J17" s="101" t="s">
        <v>19</v>
      </c>
      <c r="K17" s="101" t="s">
        <v>682</v>
      </c>
      <c r="L17" s="11" t="s">
        <v>683</v>
      </c>
      <c r="M17" s="18" t="s">
        <v>34</v>
      </c>
      <c r="N17" s="381">
        <v>234</v>
      </c>
      <c r="O17" s="220">
        <v>234</v>
      </c>
      <c r="P17" s="13">
        <v>0</v>
      </c>
      <c r="Q17" s="116">
        <f>P17*O17</f>
        <v>0</v>
      </c>
    </row>
    <row r="18" spans="1:17" ht="26.25">
      <c r="A18" s="327"/>
      <c r="B18" s="259"/>
      <c r="C18" s="259"/>
      <c r="D18" s="259"/>
      <c r="E18" s="259"/>
      <c r="F18" s="259"/>
      <c r="G18" s="259"/>
      <c r="H18" s="259"/>
      <c r="I18" s="259"/>
      <c r="J18" s="101" t="s">
        <v>24</v>
      </c>
      <c r="K18" s="101" t="s">
        <v>2632</v>
      </c>
      <c r="L18" s="11" t="s">
        <v>728</v>
      </c>
      <c r="M18" s="18" t="s">
        <v>34</v>
      </c>
      <c r="N18" s="381">
        <v>51</v>
      </c>
      <c r="O18" s="220">
        <v>51</v>
      </c>
      <c r="P18" s="13">
        <v>0</v>
      </c>
      <c r="Q18" s="116">
        <f>P18*O18</f>
        <v>0</v>
      </c>
    </row>
    <row r="19" spans="1:17" ht="26.25">
      <c r="A19" s="327"/>
      <c r="B19" s="265"/>
      <c r="C19" s="265"/>
      <c r="D19" s="265"/>
      <c r="E19" s="265"/>
      <c r="F19" s="265"/>
      <c r="G19" s="265"/>
      <c r="H19" s="265"/>
      <c r="I19" s="265"/>
      <c r="J19" s="99" t="s">
        <v>27</v>
      </c>
      <c r="K19" s="99" t="s">
        <v>729</v>
      </c>
      <c r="L19" s="44" t="s">
        <v>685</v>
      </c>
      <c r="M19" s="20" t="s">
        <v>34</v>
      </c>
      <c r="N19" s="382">
        <v>8</v>
      </c>
      <c r="O19" s="219">
        <v>8</v>
      </c>
      <c r="P19" s="29">
        <v>0</v>
      </c>
      <c r="Q19" s="162">
        <f>P19*O19</f>
        <v>0</v>
      </c>
    </row>
    <row r="20" spans="1:17" ht="12.75">
      <c r="A20" s="327"/>
      <c r="B20" s="259"/>
      <c r="C20" s="259"/>
      <c r="D20" s="259"/>
      <c r="E20" s="259"/>
      <c r="F20" s="259"/>
      <c r="G20" s="259"/>
      <c r="H20" s="259"/>
      <c r="I20" s="259"/>
      <c r="J20" s="100"/>
      <c r="K20" s="100"/>
      <c r="L20" s="84"/>
      <c r="M20" s="38"/>
      <c r="N20" s="383"/>
      <c r="O20" s="260"/>
      <c r="P20" s="32" t="s">
        <v>686</v>
      </c>
      <c r="Q20" s="125">
        <f>Q17+Q18+Q19</f>
        <v>0</v>
      </c>
    </row>
    <row r="21" spans="1:17" ht="12.75">
      <c r="A21" s="327"/>
      <c r="B21" s="259"/>
      <c r="C21" s="259"/>
      <c r="D21" s="259"/>
      <c r="E21" s="259"/>
      <c r="F21" s="259"/>
      <c r="G21" s="259"/>
      <c r="H21" s="259"/>
      <c r="I21" s="259"/>
      <c r="J21" s="100"/>
      <c r="K21" s="100"/>
      <c r="L21" s="84"/>
      <c r="M21" s="38"/>
      <c r="N21" s="383"/>
      <c r="O21" s="260"/>
      <c r="P21" s="384"/>
      <c r="Q21" s="316"/>
    </row>
    <row r="22" spans="1:17" ht="12.75">
      <c r="A22" s="327"/>
      <c r="B22" s="259"/>
      <c r="C22" s="259"/>
      <c r="D22" s="259"/>
      <c r="E22" s="259"/>
      <c r="F22" s="259"/>
      <c r="G22" s="259"/>
      <c r="H22" s="259"/>
      <c r="I22" s="259"/>
      <c r="J22" s="217"/>
      <c r="K22" s="217"/>
      <c r="L22" s="257"/>
      <c r="M22" s="258"/>
      <c r="N22" s="259"/>
      <c r="P22" s="32"/>
      <c r="Q22" s="42"/>
    </row>
    <row r="23" spans="1:17" ht="12.75">
      <c r="A23" s="327"/>
      <c r="B23" s="77"/>
      <c r="C23" s="5" t="s">
        <v>687</v>
      </c>
      <c r="D23" s="259"/>
      <c r="E23" s="259"/>
      <c r="F23" s="259"/>
      <c r="G23" s="259"/>
      <c r="H23" s="259"/>
      <c r="I23" s="259"/>
      <c r="J23" s="217"/>
      <c r="K23" s="217"/>
      <c r="L23" s="257"/>
      <c r="M23" s="258"/>
      <c r="N23" s="259"/>
      <c r="P23" s="32"/>
      <c r="Q23" s="42"/>
    </row>
    <row r="24" spans="1:17" ht="12.75">
      <c r="A24" s="327"/>
      <c r="B24" s="265"/>
      <c r="C24" s="265"/>
      <c r="D24" s="265"/>
      <c r="E24" s="265"/>
      <c r="F24" s="265"/>
      <c r="G24" s="265"/>
      <c r="H24" s="265"/>
      <c r="I24" s="265"/>
      <c r="J24" s="99" t="s">
        <v>19</v>
      </c>
      <c r="K24" s="99" t="s">
        <v>688</v>
      </c>
      <c r="L24" s="44" t="s">
        <v>689</v>
      </c>
      <c r="M24" s="20" t="s">
        <v>39</v>
      </c>
      <c r="N24" s="382">
        <v>34</v>
      </c>
      <c r="O24" s="219">
        <v>34</v>
      </c>
      <c r="P24" s="29">
        <v>0</v>
      </c>
      <c r="Q24" s="162">
        <f>P24*O24</f>
        <v>0</v>
      </c>
    </row>
    <row r="25" spans="1:17" ht="12.75">
      <c r="A25" s="327"/>
      <c r="B25" s="259"/>
      <c r="C25" s="259"/>
      <c r="D25" s="259"/>
      <c r="E25" s="259"/>
      <c r="F25" s="259"/>
      <c r="G25" s="259"/>
      <c r="H25" s="259"/>
      <c r="I25" s="259"/>
      <c r="J25" s="100"/>
      <c r="K25" s="100"/>
      <c r="L25" s="84"/>
      <c r="M25" s="38"/>
      <c r="N25" s="383"/>
      <c r="O25" s="260"/>
      <c r="P25" s="30" t="s">
        <v>690</v>
      </c>
      <c r="Q25" s="125">
        <f>Q24</f>
        <v>0</v>
      </c>
    </row>
    <row r="26" spans="1:17" ht="12.75">
      <c r="A26" s="327"/>
      <c r="B26" s="259"/>
      <c r="C26" s="259"/>
      <c r="D26" s="259"/>
      <c r="E26" s="259"/>
      <c r="F26" s="259"/>
      <c r="G26" s="259"/>
      <c r="H26" s="259"/>
      <c r="I26" s="259"/>
      <c r="J26" s="100"/>
      <c r="K26" s="100"/>
      <c r="L26" s="84"/>
      <c r="M26" s="38"/>
      <c r="N26" s="383"/>
      <c r="O26" s="260"/>
      <c r="P26" s="384"/>
      <c r="Q26" s="316"/>
    </row>
    <row r="27" spans="1:17" ht="12.75">
      <c r="A27" s="327"/>
      <c r="B27" s="259"/>
      <c r="C27" s="259"/>
      <c r="D27" s="259"/>
      <c r="E27" s="259"/>
      <c r="F27" s="259"/>
      <c r="G27" s="259"/>
      <c r="H27" s="259"/>
      <c r="I27" s="259"/>
      <c r="J27" s="217"/>
      <c r="K27" s="217"/>
      <c r="L27" s="257"/>
      <c r="M27" s="258"/>
      <c r="N27" s="259"/>
      <c r="P27" s="32"/>
      <c r="Q27" s="42"/>
    </row>
    <row r="28" spans="1:17" ht="12.75">
      <c r="A28" s="327"/>
      <c r="B28" s="259"/>
      <c r="C28" s="5" t="s">
        <v>691</v>
      </c>
      <c r="D28" s="259"/>
      <c r="E28" s="259"/>
      <c r="F28" s="259"/>
      <c r="G28" s="259"/>
      <c r="H28" s="259"/>
      <c r="I28" s="259"/>
      <c r="J28" s="217"/>
      <c r="K28" s="217"/>
      <c r="L28" s="257"/>
      <c r="M28" s="258"/>
      <c r="N28" s="259"/>
      <c r="P28" s="32"/>
      <c r="Q28" s="42"/>
    </row>
    <row r="29" spans="1:17" ht="39">
      <c r="A29" s="327"/>
      <c r="B29" s="259"/>
      <c r="C29" s="259"/>
      <c r="D29" s="259"/>
      <c r="E29" s="259"/>
      <c r="F29" s="259"/>
      <c r="G29" s="259"/>
      <c r="H29" s="259"/>
      <c r="I29" s="259"/>
      <c r="J29" s="101" t="s">
        <v>19</v>
      </c>
      <c r="K29" s="101" t="s">
        <v>2633</v>
      </c>
      <c r="L29" s="11" t="s">
        <v>692</v>
      </c>
      <c r="M29" s="18" t="s">
        <v>34</v>
      </c>
      <c r="N29" s="385">
        <v>24</v>
      </c>
      <c r="O29" s="220">
        <v>24</v>
      </c>
      <c r="P29" s="13">
        <v>0</v>
      </c>
      <c r="Q29" s="116">
        <f>P29*O29</f>
        <v>0</v>
      </c>
    </row>
    <row r="30" spans="1:17" ht="39">
      <c r="A30" s="327"/>
      <c r="B30" s="265"/>
      <c r="C30" s="265"/>
      <c r="D30" s="265"/>
      <c r="E30" s="265"/>
      <c r="F30" s="265"/>
      <c r="G30" s="265"/>
      <c r="H30" s="265"/>
      <c r="I30" s="265"/>
      <c r="J30" s="99" t="s">
        <v>24</v>
      </c>
      <c r="K30" s="99" t="s">
        <v>2634</v>
      </c>
      <c r="L30" s="44" t="s">
        <v>792</v>
      </c>
      <c r="M30" s="20" t="s">
        <v>34</v>
      </c>
      <c r="N30" s="386">
        <v>255</v>
      </c>
      <c r="O30" s="219">
        <v>255</v>
      </c>
      <c r="P30" s="29">
        <v>0</v>
      </c>
      <c r="Q30" s="162">
        <f>P30*O30</f>
        <v>0</v>
      </c>
    </row>
    <row r="31" spans="1:17" ht="12.75">
      <c r="A31" s="327"/>
      <c r="B31" s="259"/>
      <c r="C31" s="259"/>
      <c r="D31" s="259"/>
      <c r="E31" s="259"/>
      <c r="F31" s="259"/>
      <c r="G31" s="259"/>
      <c r="H31" s="259"/>
      <c r="I31" s="259"/>
      <c r="J31" s="100"/>
      <c r="K31" s="100"/>
      <c r="L31" s="84"/>
      <c r="M31" s="38"/>
      <c r="N31" s="387"/>
      <c r="O31" s="260"/>
      <c r="P31" s="30" t="s">
        <v>695</v>
      </c>
      <c r="Q31" s="125">
        <f>Q29+Q30</f>
        <v>0</v>
      </c>
    </row>
    <row r="32" spans="1:17" ht="12.75">
      <c r="A32" s="327"/>
      <c r="B32" s="259"/>
      <c r="C32" s="259"/>
      <c r="D32" s="259"/>
      <c r="E32" s="259"/>
      <c r="F32" s="259"/>
      <c r="G32" s="259"/>
      <c r="H32" s="259"/>
      <c r="I32" s="259"/>
      <c r="J32" s="100"/>
      <c r="K32" s="100"/>
      <c r="L32" s="84"/>
      <c r="M32" s="38"/>
      <c r="N32" s="387"/>
      <c r="O32" s="260"/>
      <c r="P32" s="32" t="s">
        <v>696</v>
      </c>
      <c r="Q32" s="125">
        <f>Q31+Q25+Q20</f>
        <v>0</v>
      </c>
    </row>
    <row r="33" spans="1:17" ht="12.75">
      <c r="A33" s="327"/>
      <c r="B33" s="259"/>
      <c r="C33" s="259"/>
      <c r="D33" s="259"/>
      <c r="E33" s="259"/>
      <c r="F33" s="259"/>
      <c r="G33" s="259"/>
      <c r="H33" s="259"/>
      <c r="I33" s="259"/>
      <c r="J33" s="100"/>
      <c r="K33" s="100"/>
      <c r="L33" s="84"/>
      <c r="M33" s="38"/>
      <c r="N33" s="387"/>
      <c r="O33" s="260"/>
      <c r="P33" s="384"/>
      <c r="Q33" s="316"/>
    </row>
    <row r="34" spans="1:17" ht="12.75">
      <c r="A34" s="327"/>
      <c r="B34" s="259"/>
      <c r="C34" s="259"/>
      <c r="D34" s="259"/>
      <c r="E34" s="259"/>
      <c r="F34" s="259"/>
      <c r="G34" s="259"/>
      <c r="H34" s="259"/>
      <c r="I34" s="259"/>
      <c r="J34" s="217"/>
      <c r="K34" s="217"/>
      <c r="L34" s="257"/>
      <c r="M34" s="258"/>
      <c r="N34" s="259"/>
      <c r="P34" s="32"/>
      <c r="Q34" s="42"/>
    </row>
    <row r="35" spans="1:17" ht="12.75">
      <c r="A35" s="327"/>
      <c r="B35" s="92" t="s">
        <v>45</v>
      </c>
      <c r="C35" s="259"/>
      <c r="D35" s="259"/>
      <c r="E35" s="259"/>
      <c r="F35" s="259"/>
      <c r="G35" s="259"/>
      <c r="H35" s="259"/>
      <c r="I35" s="259"/>
      <c r="J35" s="217"/>
      <c r="K35" s="217"/>
      <c r="L35" s="257"/>
      <c r="M35" s="258"/>
      <c r="N35" s="259"/>
      <c r="P35" s="32"/>
      <c r="Q35" s="42"/>
    </row>
    <row r="36" spans="1:17" ht="12.75">
      <c r="A36" s="327"/>
      <c r="B36" s="77"/>
      <c r="C36" s="92" t="s">
        <v>730</v>
      </c>
      <c r="D36" s="259"/>
      <c r="E36" s="259"/>
      <c r="F36" s="259"/>
      <c r="G36" s="259"/>
      <c r="H36" s="259"/>
      <c r="I36" s="259"/>
      <c r="J36" s="217"/>
      <c r="K36" s="217"/>
      <c r="L36" s="257"/>
      <c r="M36" s="258"/>
      <c r="N36" s="259"/>
      <c r="P36" s="32"/>
      <c r="Q36" s="42"/>
    </row>
    <row r="37" spans="1:17" ht="12.75">
      <c r="A37" s="327"/>
      <c r="B37" s="259"/>
      <c r="C37" s="259"/>
      <c r="D37" s="259"/>
      <c r="E37" s="259"/>
      <c r="F37" s="259"/>
      <c r="G37" s="259"/>
      <c r="H37" s="259"/>
      <c r="I37" s="259"/>
      <c r="J37" s="101" t="s">
        <v>19</v>
      </c>
      <c r="K37" s="101" t="s">
        <v>2635</v>
      </c>
      <c r="L37" s="11" t="s">
        <v>732</v>
      </c>
      <c r="M37" s="18" t="s">
        <v>21</v>
      </c>
      <c r="N37" s="385">
        <v>1</v>
      </c>
      <c r="O37" s="220">
        <v>1</v>
      </c>
      <c r="P37" s="13">
        <v>0</v>
      </c>
      <c r="Q37" s="116">
        <f>P37*O37</f>
        <v>0</v>
      </c>
    </row>
    <row r="38" spans="1:17" ht="26.25">
      <c r="A38" s="327"/>
      <c r="B38" s="265"/>
      <c r="C38" s="265"/>
      <c r="D38" s="265"/>
      <c r="E38" s="265"/>
      <c r="F38" s="265"/>
      <c r="G38" s="265"/>
      <c r="H38" s="265"/>
      <c r="I38" s="265"/>
      <c r="J38" s="103" t="s">
        <v>24</v>
      </c>
      <c r="K38" s="103" t="s">
        <v>2636</v>
      </c>
      <c r="L38" s="37" t="s">
        <v>734</v>
      </c>
      <c r="M38" s="19" t="s">
        <v>21</v>
      </c>
      <c r="N38" s="382">
        <v>1</v>
      </c>
      <c r="O38" s="219">
        <v>1</v>
      </c>
      <c r="P38" s="26">
        <v>0</v>
      </c>
      <c r="Q38" s="162">
        <f>P38*O38</f>
        <v>0</v>
      </c>
    </row>
    <row r="39" spans="1:17" ht="12.75">
      <c r="A39" s="327"/>
      <c r="B39" s="259"/>
      <c r="C39" s="259"/>
      <c r="D39" s="259"/>
      <c r="E39" s="259"/>
      <c r="F39" s="259"/>
      <c r="G39" s="259"/>
      <c r="H39" s="259"/>
      <c r="I39" s="259"/>
      <c r="J39" s="117"/>
      <c r="K39" s="117"/>
      <c r="L39" s="298"/>
      <c r="M39" s="33"/>
      <c r="N39" s="383"/>
      <c r="O39" s="260"/>
      <c r="P39" s="30" t="s">
        <v>735</v>
      </c>
      <c r="Q39" s="125">
        <f>Q37+Q38</f>
        <v>0</v>
      </c>
    </row>
    <row r="40" spans="1:17" ht="12.75">
      <c r="A40" s="327"/>
      <c r="B40" s="259"/>
      <c r="C40" s="259"/>
      <c r="D40" s="259"/>
      <c r="E40" s="259"/>
      <c r="F40" s="259"/>
      <c r="G40" s="259"/>
      <c r="H40" s="259"/>
      <c r="I40" s="259"/>
      <c r="J40" s="117"/>
      <c r="K40" s="117"/>
      <c r="L40" s="298"/>
      <c r="M40" s="33"/>
      <c r="N40" s="383"/>
      <c r="O40" s="260"/>
      <c r="P40" s="35"/>
      <c r="Q40" s="316"/>
    </row>
    <row r="41" spans="1:17" ht="12.75">
      <c r="A41" s="327"/>
      <c r="B41" s="259"/>
      <c r="C41" s="259"/>
      <c r="D41" s="259"/>
      <c r="E41" s="259"/>
      <c r="F41" s="259"/>
      <c r="G41" s="259"/>
      <c r="H41" s="259"/>
      <c r="I41" s="259"/>
      <c r="J41" s="217"/>
      <c r="K41" s="217"/>
      <c r="L41" s="257"/>
      <c r="M41" s="258"/>
      <c r="N41" s="259"/>
      <c r="P41" s="32"/>
      <c r="Q41" s="42"/>
    </row>
    <row r="42" spans="1:17" ht="12.75">
      <c r="A42" s="327"/>
      <c r="B42" s="259"/>
      <c r="C42" s="45" t="s">
        <v>57</v>
      </c>
      <c r="D42" s="259"/>
      <c r="E42" s="259"/>
      <c r="F42" s="259"/>
      <c r="G42" s="259"/>
      <c r="H42" s="259"/>
      <c r="I42" s="259"/>
      <c r="J42" s="217"/>
      <c r="K42" s="217"/>
      <c r="L42" s="257"/>
      <c r="M42" s="258"/>
      <c r="N42" s="259"/>
      <c r="P42" s="32"/>
      <c r="Q42" s="42"/>
    </row>
    <row r="43" spans="1:17" ht="66">
      <c r="A43" s="327"/>
      <c r="B43" s="259"/>
      <c r="C43" s="259"/>
      <c r="D43" s="259"/>
      <c r="E43" s="259"/>
      <c r="F43" s="259"/>
      <c r="G43" s="259"/>
      <c r="H43" s="259"/>
      <c r="I43" s="259"/>
      <c r="J43" s="97" t="s">
        <v>19</v>
      </c>
      <c r="K43" s="97" t="s">
        <v>2637</v>
      </c>
      <c r="L43" s="10" t="s">
        <v>797</v>
      </c>
      <c r="M43" s="17" t="s">
        <v>21</v>
      </c>
      <c r="N43" s="381">
        <v>1</v>
      </c>
      <c r="O43" s="220">
        <v>1</v>
      </c>
      <c r="P43" s="14">
        <v>0</v>
      </c>
      <c r="Q43" s="116">
        <f>P43*O43</f>
        <v>0</v>
      </c>
    </row>
    <row r="44" spans="1:17" ht="39">
      <c r="A44" s="327"/>
      <c r="B44" s="265"/>
      <c r="C44" s="265"/>
      <c r="D44" s="265"/>
      <c r="E44" s="265"/>
      <c r="F44" s="265"/>
      <c r="G44" s="265"/>
      <c r="H44" s="265"/>
      <c r="I44" s="265"/>
      <c r="J44" s="103" t="s">
        <v>24</v>
      </c>
      <c r="K44" s="103" t="s">
        <v>2638</v>
      </c>
      <c r="L44" s="37" t="s">
        <v>2639</v>
      </c>
      <c r="M44" s="19" t="s">
        <v>112</v>
      </c>
      <c r="N44" s="382">
        <v>24</v>
      </c>
      <c r="O44" s="219">
        <v>24</v>
      </c>
      <c r="P44" s="26">
        <v>0</v>
      </c>
      <c r="Q44" s="162">
        <f>P44*O44</f>
        <v>0</v>
      </c>
    </row>
    <row r="45" spans="1:17" ht="12.75">
      <c r="A45" s="327"/>
      <c r="B45" s="259"/>
      <c r="C45" s="259"/>
      <c r="D45" s="259"/>
      <c r="E45" s="259"/>
      <c r="F45" s="259"/>
      <c r="G45" s="259"/>
      <c r="H45" s="259"/>
      <c r="I45" s="259"/>
      <c r="J45" s="117"/>
      <c r="K45" s="117"/>
      <c r="L45" s="298"/>
      <c r="M45" s="33"/>
      <c r="N45" s="383"/>
      <c r="O45" s="260"/>
      <c r="P45" s="32" t="s">
        <v>102</v>
      </c>
      <c r="Q45" s="125">
        <f>Q43+Q44</f>
        <v>0</v>
      </c>
    </row>
    <row r="46" spans="1:17" ht="12.75">
      <c r="A46" s="327"/>
      <c r="B46" s="259"/>
      <c r="C46" s="259"/>
      <c r="D46" s="259"/>
      <c r="E46" s="259"/>
      <c r="F46" s="259"/>
      <c r="G46" s="259"/>
      <c r="H46" s="259"/>
      <c r="I46" s="259"/>
      <c r="J46" s="117"/>
      <c r="K46" s="117"/>
      <c r="L46" s="298"/>
      <c r="M46" s="33"/>
      <c r="N46" s="383"/>
      <c r="O46" s="260"/>
      <c r="P46" s="30" t="s">
        <v>105</v>
      </c>
      <c r="Q46" s="125">
        <f>Q45+Q39</f>
        <v>0</v>
      </c>
    </row>
    <row r="47" spans="1:17" ht="12.75">
      <c r="A47" s="327"/>
      <c r="B47" s="259"/>
      <c r="C47" s="259"/>
      <c r="D47" s="259"/>
      <c r="E47" s="259"/>
      <c r="F47" s="259"/>
      <c r="G47" s="259"/>
      <c r="H47" s="259"/>
      <c r="I47" s="259"/>
      <c r="J47" s="117"/>
      <c r="K47" s="117"/>
      <c r="L47" s="298"/>
      <c r="M47" s="33"/>
      <c r="N47" s="383"/>
      <c r="O47" s="260"/>
      <c r="P47" s="35"/>
      <c r="Q47" s="316"/>
    </row>
    <row r="48" spans="1:17" ht="12.75">
      <c r="A48" s="327"/>
      <c r="B48" s="259"/>
      <c r="C48" s="259"/>
      <c r="D48" s="259"/>
      <c r="E48" s="259"/>
      <c r="F48" s="259"/>
      <c r="G48" s="259"/>
      <c r="H48" s="259"/>
      <c r="I48" s="259"/>
      <c r="J48" s="217"/>
      <c r="K48" s="217"/>
      <c r="L48" s="257"/>
      <c r="M48" s="258"/>
      <c r="N48" s="259"/>
      <c r="P48" s="32"/>
      <c r="Q48" s="42"/>
    </row>
    <row r="49" spans="1:17" ht="12.75">
      <c r="A49" s="327"/>
      <c r="B49" s="45" t="s">
        <v>282</v>
      </c>
      <c r="C49" s="259"/>
      <c r="D49" s="259"/>
      <c r="E49" s="259"/>
      <c r="F49" s="259"/>
      <c r="G49" s="259"/>
      <c r="H49" s="259"/>
      <c r="I49" s="259"/>
      <c r="J49" s="217"/>
      <c r="K49" s="217"/>
      <c r="L49" s="257"/>
      <c r="M49" s="258"/>
      <c r="N49" s="259"/>
      <c r="P49" s="32"/>
      <c r="Q49" s="42"/>
    </row>
    <row r="50" spans="1:17" ht="12.75">
      <c r="A50" s="327"/>
      <c r="B50" s="259"/>
      <c r="C50" s="45" t="s">
        <v>740</v>
      </c>
      <c r="D50" s="259"/>
      <c r="E50" s="259"/>
      <c r="F50" s="259"/>
      <c r="G50" s="259"/>
      <c r="H50" s="259"/>
      <c r="I50" s="259"/>
      <c r="J50" s="217"/>
      <c r="K50" s="217"/>
      <c r="L50" s="257"/>
      <c r="M50" s="258"/>
      <c r="N50" s="259"/>
      <c r="P50" s="32"/>
      <c r="Q50" s="42"/>
    </row>
    <row r="51" spans="1:17" ht="52.5">
      <c r="A51" s="327"/>
      <c r="B51" s="259"/>
      <c r="C51" s="259"/>
      <c r="D51" s="259"/>
      <c r="E51" s="259"/>
      <c r="F51" s="259"/>
      <c r="G51" s="259"/>
      <c r="H51" s="259"/>
      <c r="I51" s="259"/>
      <c r="J51" s="97" t="s">
        <v>19</v>
      </c>
      <c r="K51" s="97" t="s">
        <v>2640</v>
      </c>
      <c r="L51" s="10" t="s">
        <v>799</v>
      </c>
      <c r="M51" s="17" t="s">
        <v>319</v>
      </c>
      <c r="N51" s="259"/>
      <c r="O51" s="220">
        <v>32</v>
      </c>
      <c r="P51" s="14">
        <v>0</v>
      </c>
      <c r="Q51" s="116">
        <f aca="true" t="shared" si="0" ref="Q51:Q69">P51*O51</f>
        <v>0</v>
      </c>
    </row>
    <row r="52" spans="1:17" ht="26.25">
      <c r="A52" s="327"/>
      <c r="B52" s="259"/>
      <c r="C52" s="259"/>
      <c r="D52" s="259"/>
      <c r="E52" s="259"/>
      <c r="F52" s="259"/>
      <c r="G52" s="259"/>
      <c r="H52" s="259"/>
      <c r="I52" s="259"/>
      <c r="J52" s="97" t="s">
        <v>24</v>
      </c>
      <c r="K52" s="97" t="s">
        <v>2641</v>
      </c>
      <c r="L52" s="10" t="s">
        <v>801</v>
      </c>
      <c r="M52" s="17" t="s">
        <v>21</v>
      </c>
      <c r="N52" s="259"/>
      <c r="O52" s="220">
        <v>2</v>
      </c>
      <c r="P52" s="14">
        <v>0</v>
      </c>
      <c r="Q52" s="116">
        <f t="shared" si="0"/>
        <v>0</v>
      </c>
    </row>
    <row r="53" spans="1:17" ht="26.25">
      <c r="A53" s="327"/>
      <c r="B53" s="259"/>
      <c r="C53" s="259"/>
      <c r="D53" s="259"/>
      <c r="E53" s="259"/>
      <c r="F53" s="259"/>
      <c r="G53" s="259"/>
      <c r="H53" s="259"/>
      <c r="I53" s="259"/>
      <c r="J53" s="97" t="s">
        <v>27</v>
      </c>
      <c r="K53" s="97" t="s">
        <v>2642</v>
      </c>
      <c r="L53" s="10" t="s">
        <v>803</v>
      </c>
      <c r="M53" s="17" t="s">
        <v>21</v>
      </c>
      <c r="N53" s="259"/>
      <c r="O53" s="220">
        <v>1</v>
      </c>
      <c r="P53" s="14">
        <v>0</v>
      </c>
      <c r="Q53" s="116">
        <f t="shared" si="0"/>
        <v>0</v>
      </c>
    </row>
    <row r="54" spans="1:17" ht="26.25">
      <c r="A54" s="327"/>
      <c r="B54" s="259"/>
      <c r="C54" s="259"/>
      <c r="D54" s="259"/>
      <c r="E54" s="259"/>
      <c r="F54" s="259"/>
      <c r="G54" s="259"/>
      <c r="H54" s="259"/>
      <c r="I54" s="259"/>
      <c r="J54" s="97" t="s">
        <v>28</v>
      </c>
      <c r="K54" s="97" t="s">
        <v>2643</v>
      </c>
      <c r="L54" s="10" t="s">
        <v>779</v>
      </c>
      <c r="M54" s="17" t="s">
        <v>21</v>
      </c>
      <c r="N54" s="259"/>
      <c r="O54" s="220">
        <v>1</v>
      </c>
      <c r="P54" s="14">
        <v>0</v>
      </c>
      <c r="Q54" s="116">
        <f t="shared" si="0"/>
        <v>0</v>
      </c>
    </row>
    <row r="55" spans="1:17" ht="12.75">
      <c r="A55" s="327"/>
      <c r="B55" s="259"/>
      <c r="C55" s="259"/>
      <c r="D55" s="259"/>
      <c r="E55" s="259"/>
      <c r="F55" s="259"/>
      <c r="G55" s="259"/>
      <c r="H55" s="259"/>
      <c r="I55" s="259"/>
      <c r="J55" s="97" t="s">
        <v>29</v>
      </c>
      <c r="K55" s="97" t="s">
        <v>2644</v>
      </c>
      <c r="L55" s="10" t="s">
        <v>806</v>
      </c>
      <c r="M55" s="17" t="s">
        <v>21</v>
      </c>
      <c r="N55" s="259"/>
      <c r="O55" s="220">
        <v>1</v>
      </c>
      <c r="P55" s="14">
        <v>0</v>
      </c>
      <c r="Q55" s="116">
        <f t="shared" si="0"/>
        <v>0</v>
      </c>
    </row>
    <row r="56" spans="1:17" ht="12.75">
      <c r="A56" s="327"/>
      <c r="B56" s="259"/>
      <c r="C56" s="259"/>
      <c r="D56" s="259"/>
      <c r="E56" s="259"/>
      <c r="F56" s="259"/>
      <c r="G56" s="259"/>
      <c r="H56" s="259"/>
      <c r="I56" s="259"/>
      <c r="J56" s="97" t="s">
        <v>62</v>
      </c>
      <c r="K56" s="97" t="s">
        <v>2645</v>
      </c>
      <c r="L56" s="10" t="s">
        <v>808</v>
      </c>
      <c r="M56" s="17" t="s">
        <v>21</v>
      </c>
      <c r="N56" s="259"/>
      <c r="O56" s="220">
        <v>1</v>
      </c>
      <c r="P56" s="14">
        <v>0</v>
      </c>
      <c r="Q56" s="116">
        <f t="shared" si="0"/>
        <v>0</v>
      </c>
    </row>
    <row r="57" spans="1:17" ht="26.25">
      <c r="A57" s="327"/>
      <c r="B57" s="259"/>
      <c r="C57" s="259"/>
      <c r="D57" s="259"/>
      <c r="E57" s="259"/>
      <c r="F57" s="259"/>
      <c r="G57" s="259"/>
      <c r="H57" s="259"/>
      <c r="I57" s="259"/>
      <c r="J57" s="97" t="s">
        <v>63</v>
      </c>
      <c r="K57" s="97" t="s">
        <v>2646</v>
      </c>
      <c r="L57" s="10" t="s">
        <v>810</v>
      </c>
      <c r="M57" s="17" t="s">
        <v>21</v>
      </c>
      <c r="N57" s="259"/>
      <c r="O57" s="220">
        <v>2</v>
      </c>
      <c r="P57" s="14">
        <v>0</v>
      </c>
      <c r="Q57" s="116">
        <f t="shared" si="0"/>
        <v>0</v>
      </c>
    </row>
    <row r="58" spans="1:17" ht="26.25">
      <c r="A58" s="327"/>
      <c r="B58" s="259"/>
      <c r="C58" s="259"/>
      <c r="D58" s="259"/>
      <c r="E58" s="259"/>
      <c r="F58" s="259"/>
      <c r="G58" s="259"/>
      <c r="H58" s="259"/>
      <c r="I58" s="259"/>
      <c r="J58" s="97" t="s">
        <v>65</v>
      </c>
      <c r="K58" s="97" t="s">
        <v>2647</v>
      </c>
      <c r="L58" s="10" t="s">
        <v>812</v>
      </c>
      <c r="M58" s="17" t="s">
        <v>21</v>
      </c>
      <c r="N58" s="259"/>
      <c r="O58" s="220">
        <v>2</v>
      </c>
      <c r="P58" s="14">
        <v>0</v>
      </c>
      <c r="Q58" s="116">
        <f t="shared" si="0"/>
        <v>0</v>
      </c>
    </row>
    <row r="59" spans="1:17" ht="26.25">
      <c r="A59" s="327"/>
      <c r="B59" s="259"/>
      <c r="C59" s="259"/>
      <c r="D59" s="259"/>
      <c r="E59" s="259"/>
      <c r="F59" s="259"/>
      <c r="G59" s="259"/>
      <c r="H59" s="259"/>
      <c r="I59" s="259"/>
      <c r="J59" s="97" t="s">
        <v>68</v>
      </c>
      <c r="K59" s="97" t="s">
        <v>2648</v>
      </c>
      <c r="L59" s="10" t="s">
        <v>814</v>
      </c>
      <c r="M59" s="17" t="s">
        <v>21</v>
      </c>
      <c r="N59" s="259"/>
      <c r="O59" s="220">
        <v>1</v>
      </c>
      <c r="P59" s="14">
        <v>0</v>
      </c>
      <c r="Q59" s="116">
        <f t="shared" si="0"/>
        <v>0</v>
      </c>
    </row>
    <row r="60" spans="1:17" ht="26.25">
      <c r="A60" s="327"/>
      <c r="B60" s="259"/>
      <c r="C60" s="259"/>
      <c r="D60" s="259"/>
      <c r="E60" s="259"/>
      <c r="F60" s="259"/>
      <c r="G60" s="259"/>
      <c r="H60" s="259"/>
      <c r="I60" s="259"/>
      <c r="J60" s="97" t="s">
        <v>391</v>
      </c>
      <c r="K60" s="97" t="s">
        <v>2649</v>
      </c>
      <c r="L60" s="10" t="s">
        <v>816</v>
      </c>
      <c r="M60" s="17" t="s">
        <v>21</v>
      </c>
      <c r="N60" s="259"/>
      <c r="O60" s="220">
        <v>3</v>
      </c>
      <c r="P60" s="14">
        <v>0</v>
      </c>
      <c r="Q60" s="116">
        <f t="shared" si="0"/>
        <v>0</v>
      </c>
    </row>
    <row r="61" spans="1:17" ht="26.25">
      <c r="A61" s="327"/>
      <c r="B61" s="259"/>
      <c r="C61" s="259"/>
      <c r="D61" s="259"/>
      <c r="E61" s="259"/>
      <c r="F61" s="259"/>
      <c r="G61" s="259"/>
      <c r="H61" s="259"/>
      <c r="I61" s="259"/>
      <c r="J61" s="97" t="s">
        <v>394</v>
      </c>
      <c r="K61" s="97" t="s">
        <v>2650</v>
      </c>
      <c r="L61" s="10" t="s">
        <v>818</v>
      </c>
      <c r="M61" s="17" t="s">
        <v>21</v>
      </c>
      <c r="N61" s="259"/>
      <c r="O61" s="220">
        <v>5</v>
      </c>
      <c r="P61" s="14">
        <v>0</v>
      </c>
      <c r="Q61" s="116">
        <f t="shared" si="0"/>
        <v>0</v>
      </c>
    </row>
    <row r="62" spans="1:17" ht="26.25">
      <c r="A62" s="327"/>
      <c r="B62" s="259"/>
      <c r="C62" s="259"/>
      <c r="D62" s="259"/>
      <c r="E62" s="259"/>
      <c r="F62" s="259"/>
      <c r="G62" s="259"/>
      <c r="H62" s="259"/>
      <c r="I62" s="259"/>
      <c r="J62" s="97" t="s">
        <v>397</v>
      </c>
      <c r="K62" s="97" t="s">
        <v>2651</v>
      </c>
      <c r="L62" s="10" t="s">
        <v>820</v>
      </c>
      <c r="M62" s="17" t="s">
        <v>21</v>
      </c>
      <c r="N62" s="259"/>
      <c r="O62" s="220">
        <v>2</v>
      </c>
      <c r="P62" s="14">
        <v>0</v>
      </c>
      <c r="Q62" s="116">
        <f t="shared" si="0"/>
        <v>0</v>
      </c>
    </row>
    <row r="63" spans="1:17" ht="12.75">
      <c r="A63" s="327"/>
      <c r="B63" s="259"/>
      <c r="C63" s="259"/>
      <c r="D63" s="259"/>
      <c r="E63" s="259"/>
      <c r="F63" s="259"/>
      <c r="G63" s="259"/>
      <c r="H63" s="259"/>
      <c r="I63" s="259"/>
      <c r="J63" s="97" t="s">
        <v>400</v>
      </c>
      <c r="K63" s="97" t="s">
        <v>711</v>
      </c>
      <c r="L63" s="10" t="s">
        <v>712</v>
      </c>
      <c r="M63" s="17" t="s">
        <v>319</v>
      </c>
      <c r="N63" s="259"/>
      <c r="O63" s="220">
        <v>30</v>
      </c>
      <c r="P63" s="14">
        <v>0</v>
      </c>
      <c r="Q63" s="116">
        <f t="shared" si="0"/>
        <v>0</v>
      </c>
    </row>
    <row r="64" spans="1:17" ht="26.25">
      <c r="A64" s="327"/>
      <c r="B64" s="259"/>
      <c r="C64" s="259"/>
      <c r="D64" s="259"/>
      <c r="E64" s="259"/>
      <c r="F64" s="259"/>
      <c r="G64" s="259"/>
      <c r="H64" s="259"/>
      <c r="I64" s="259"/>
      <c r="J64" s="97" t="s">
        <v>403</v>
      </c>
      <c r="K64" s="97" t="s">
        <v>713</v>
      </c>
      <c r="L64" s="10" t="s">
        <v>714</v>
      </c>
      <c r="M64" s="17" t="s">
        <v>319</v>
      </c>
      <c r="N64" s="259"/>
      <c r="O64" s="220">
        <v>32</v>
      </c>
      <c r="P64" s="14">
        <v>0</v>
      </c>
      <c r="Q64" s="116">
        <f t="shared" si="0"/>
        <v>0</v>
      </c>
    </row>
    <row r="65" spans="1:17" ht="26.25">
      <c r="A65" s="327"/>
      <c r="B65" s="259"/>
      <c r="C65" s="259"/>
      <c r="D65" s="259"/>
      <c r="E65" s="259"/>
      <c r="F65" s="259"/>
      <c r="G65" s="259"/>
      <c r="H65" s="259"/>
      <c r="I65" s="259"/>
      <c r="J65" s="97" t="s">
        <v>406</v>
      </c>
      <c r="K65" s="97" t="s">
        <v>715</v>
      </c>
      <c r="L65" s="10" t="s">
        <v>716</v>
      </c>
      <c r="M65" s="17" t="s">
        <v>319</v>
      </c>
      <c r="N65" s="259"/>
      <c r="O65" s="220">
        <v>32</v>
      </c>
      <c r="P65" s="14">
        <v>0</v>
      </c>
      <c r="Q65" s="116">
        <f t="shared" si="0"/>
        <v>0</v>
      </c>
    </row>
    <row r="66" spans="1:17" ht="12.75">
      <c r="A66" s="327"/>
      <c r="B66" s="259"/>
      <c r="C66" s="259"/>
      <c r="D66" s="259"/>
      <c r="E66" s="259"/>
      <c r="F66" s="259"/>
      <c r="G66" s="259"/>
      <c r="H66" s="259"/>
      <c r="I66" s="259"/>
      <c r="J66" s="97" t="s">
        <v>409</v>
      </c>
      <c r="K66" s="97" t="s">
        <v>717</v>
      </c>
      <c r="L66" s="10" t="s">
        <v>2652</v>
      </c>
      <c r="M66" s="17" t="s">
        <v>319</v>
      </c>
      <c r="N66" s="259"/>
      <c r="O66" s="220">
        <v>32</v>
      </c>
      <c r="P66" s="14">
        <v>0</v>
      </c>
      <c r="Q66" s="116">
        <f t="shared" si="0"/>
        <v>0</v>
      </c>
    </row>
    <row r="67" spans="1:17" ht="26.25">
      <c r="A67" s="327"/>
      <c r="B67" s="259"/>
      <c r="C67" s="259"/>
      <c r="D67" s="259"/>
      <c r="E67" s="259"/>
      <c r="F67" s="259"/>
      <c r="G67" s="259"/>
      <c r="H67" s="259"/>
      <c r="I67" s="259"/>
      <c r="J67" s="97" t="s">
        <v>766</v>
      </c>
      <c r="K67" s="97" t="s">
        <v>719</v>
      </c>
      <c r="L67" s="10" t="s">
        <v>720</v>
      </c>
      <c r="M67" s="17" t="s">
        <v>21</v>
      </c>
      <c r="N67" s="259"/>
      <c r="O67" s="220">
        <v>2</v>
      </c>
      <c r="P67" s="14">
        <v>0</v>
      </c>
      <c r="Q67" s="116">
        <f t="shared" si="0"/>
        <v>0</v>
      </c>
    </row>
    <row r="68" spans="1:17" ht="26.25">
      <c r="A68" s="327"/>
      <c r="B68" s="259"/>
      <c r="C68" s="259"/>
      <c r="D68" s="259"/>
      <c r="E68" s="259"/>
      <c r="F68" s="259"/>
      <c r="G68" s="259"/>
      <c r="H68" s="259"/>
      <c r="I68" s="259"/>
      <c r="J68" s="97" t="s">
        <v>769</v>
      </c>
      <c r="K68" s="97" t="s">
        <v>2653</v>
      </c>
      <c r="L68" s="10" t="s">
        <v>2654</v>
      </c>
      <c r="M68" s="17" t="s">
        <v>21</v>
      </c>
      <c r="N68" s="259"/>
      <c r="O68" s="220">
        <v>13</v>
      </c>
      <c r="P68" s="14">
        <v>0</v>
      </c>
      <c r="Q68" s="116">
        <f t="shared" si="0"/>
        <v>0</v>
      </c>
    </row>
    <row r="69" spans="1:17" ht="26.25">
      <c r="A69" s="327"/>
      <c r="B69" s="265"/>
      <c r="C69" s="265"/>
      <c r="D69" s="265"/>
      <c r="E69" s="265"/>
      <c r="F69" s="265"/>
      <c r="G69" s="265"/>
      <c r="H69" s="265"/>
      <c r="I69" s="265"/>
      <c r="J69" s="103" t="s">
        <v>771</v>
      </c>
      <c r="K69" s="103" t="s">
        <v>2655</v>
      </c>
      <c r="L69" s="37" t="s">
        <v>828</v>
      </c>
      <c r="M69" s="19" t="s">
        <v>21</v>
      </c>
      <c r="N69" s="265"/>
      <c r="O69" s="219">
        <v>2</v>
      </c>
      <c r="P69" s="26">
        <v>0</v>
      </c>
      <c r="Q69" s="162">
        <f t="shared" si="0"/>
        <v>0</v>
      </c>
    </row>
    <row r="70" spans="1:17" ht="12.75">
      <c r="A70" s="327"/>
      <c r="B70" s="259"/>
      <c r="C70" s="259"/>
      <c r="D70" s="259"/>
      <c r="E70" s="259"/>
      <c r="F70" s="259"/>
      <c r="G70" s="259"/>
      <c r="H70" s="259"/>
      <c r="I70" s="259"/>
      <c r="J70" s="217"/>
      <c r="K70" s="217"/>
      <c r="L70" s="257"/>
      <c r="M70" s="258"/>
      <c r="N70" s="259"/>
      <c r="P70" s="32" t="s">
        <v>780</v>
      </c>
      <c r="Q70" s="42">
        <f>SUM(Q51:Q69)</f>
        <v>0</v>
      </c>
    </row>
    <row r="71" spans="1:17" ht="12.75">
      <c r="A71" s="327"/>
      <c r="B71" s="259"/>
      <c r="C71" s="259"/>
      <c r="D71" s="259"/>
      <c r="E71" s="259"/>
      <c r="F71" s="259"/>
      <c r="G71" s="259"/>
      <c r="H71" s="259"/>
      <c r="I71" s="259"/>
      <c r="J71" s="217"/>
      <c r="K71" s="217"/>
      <c r="L71" s="257"/>
      <c r="M71" s="258"/>
      <c r="N71" s="259"/>
      <c r="P71" s="32"/>
      <c r="Q71" s="42"/>
    </row>
    <row r="72" spans="1:17" ht="12.75">
      <c r="A72" s="327"/>
      <c r="B72" s="259"/>
      <c r="C72" s="259"/>
      <c r="D72" s="259"/>
      <c r="E72" s="259"/>
      <c r="F72" s="259"/>
      <c r="G72" s="259"/>
      <c r="H72" s="259"/>
      <c r="I72" s="259"/>
      <c r="J72" s="217"/>
      <c r="K72" s="217"/>
      <c r="L72" s="257"/>
      <c r="M72" s="258"/>
      <c r="N72" s="259"/>
      <c r="P72" s="32"/>
      <c r="Q72" s="42"/>
    </row>
    <row r="73" spans="1:17" ht="12.75">
      <c r="A73" s="327"/>
      <c r="B73" s="259"/>
      <c r="C73" s="45" t="s">
        <v>781</v>
      </c>
      <c r="D73" s="259"/>
      <c r="E73" s="259"/>
      <c r="F73" s="259"/>
      <c r="G73" s="259"/>
      <c r="H73" s="259"/>
      <c r="I73" s="259"/>
      <c r="J73" s="217"/>
      <c r="K73" s="217"/>
      <c r="L73" s="257"/>
      <c r="M73" s="258"/>
      <c r="N73" s="259"/>
      <c r="P73" s="32"/>
      <c r="Q73" s="42"/>
    </row>
    <row r="74" spans="1:17" ht="52.5">
      <c r="A74" s="327"/>
      <c r="B74" s="259"/>
      <c r="C74" s="259"/>
      <c r="D74" s="259"/>
      <c r="E74" s="259"/>
      <c r="F74" s="259"/>
      <c r="G74" s="259"/>
      <c r="H74" s="259"/>
      <c r="I74" s="259"/>
      <c r="J74" s="97" t="s">
        <v>19</v>
      </c>
      <c r="K74" s="97" t="s">
        <v>90</v>
      </c>
      <c r="L74" s="10" t="s">
        <v>91</v>
      </c>
      <c r="M74" s="17" t="s">
        <v>30</v>
      </c>
      <c r="N74" s="259"/>
      <c r="O74" s="220">
        <v>8</v>
      </c>
      <c r="P74" s="391">
        <v>55</v>
      </c>
      <c r="Q74" s="116">
        <f>P74*O74</f>
        <v>440</v>
      </c>
    </row>
    <row r="75" spans="1:17" ht="12.75">
      <c r="A75" s="327"/>
      <c r="B75" s="265"/>
      <c r="C75" s="265"/>
      <c r="D75" s="265"/>
      <c r="E75" s="265"/>
      <c r="F75" s="265"/>
      <c r="G75" s="265"/>
      <c r="H75" s="265"/>
      <c r="I75" s="265"/>
      <c r="J75" s="103" t="s">
        <v>24</v>
      </c>
      <c r="K75" s="103" t="s">
        <v>94</v>
      </c>
      <c r="L75" s="37" t="s">
        <v>95</v>
      </c>
      <c r="M75" s="19" t="s">
        <v>21</v>
      </c>
      <c r="N75" s="265"/>
      <c r="O75" s="219">
        <v>1</v>
      </c>
      <c r="P75" s="26">
        <v>0</v>
      </c>
      <c r="Q75" s="162">
        <f>P75*O75</f>
        <v>0</v>
      </c>
    </row>
    <row r="76" spans="1:17" ht="12.75">
      <c r="A76" s="327"/>
      <c r="B76" s="259"/>
      <c r="C76" s="259"/>
      <c r="D76" s="259"/>
      <c r="E76" s="259"/>
      <c r="F76" s="259"/>
      <c r="G76" s="259"/>
      <c r="H76" s="259"/>
      <c r="I76" s="259"/>
      <c r="J76" s="217"/>
      <c r="K76" s="217"/>
      <c r="L76" s="257"/>
      <c r="M76" s="258"/>
      <c r="N76" s="259"/>
      <c r="O76" s="260"/>
      <c r="P76" s="32" t="s">
        <v>782</v>
      </c>
      <c r="Q76" s="42">
        <f>SUM(Q74:Q75)</f>
        <v>440</v>
      </c>
    </row>
    <row r="77" spans="1:17" ht="12.75">
      <c r="A77" s="327"/>
      <c r="B77" s="259"/>
      <c r="C77" s="259"/>
      <c r="D77" s="259"/>
      <c r="E77" s="259"/>
      <c r="F77" s="259"/>
      <c r="G77" s="259"/>
      <c r="H77" s="259"/>
      <c r="I77" s="259"/>
      <c r="J77" s="217"/>
      <c r="K77" s="217"/>
      <c r="L77" s="257"/>
      <c r="M77" s="258"/>
      <c r="N77" s="259"/>
      <c r="O77" s="260"/>
      <c r="P77" s="32" t="s">
        <v>783</v>
      </c>
      <c r="Q77" s="42">
        <f>Q76+Q70</f>
        <v>440</v>
      </c>
    </row>
    <row r="78" spans="1:17" ht="12.75">
      <c r="A78" s="327"/>
      <c r="B78" s="259"/>
      <c r="C78" s="259"/>
      <c r="D78" s="259"/>
      <c r="E78" s="259"/>
      <c r="F78" s="259"/>
      <c r="G78" s="259"/>
      <c r="H78" s="259"/>
      <c r="I78" s="259"/>
      <c r="J78" s="217"/>
      <c r="K78" s="217"/>
      <c r="L78" s="257"/>
      <c r="M78" s="258"/>
      <c r="N78" s="259"/>
      <c r="O78" s="260"/>
      <c r="P78" s="32"/>
      <c r="Q78" s="42"/>
    </row>
    <row r="79" spans="1:17" ht="17.25">
      <c r="A79" s="327"/>
      <c r="B79" s="259"/>
      <c r="C79" s="259"/>
      <c r="D79" s="259"/>
      <c r="E79" s="259"/>
      <c r="F79" s="259"/>
      <c r="G79" s="259"/>
      <c r="H79" s="259"/>
      <c r="I79" s="259"/>
      <c r="J79" s="217"/>
      <c r="K79" s="217"/>
      <c r="L79" s="257"/>
      <c r="M79" s="258"/>
      <c r="N79" s="259"/>
      <c r="O79" s="260"/>
      <c r="P79" s="56" t="s">
        <v>2656</v>
      </c>
      <c r="Q79" s="12">
        <f>Q77+Q46+Q32+Q12</f>
        <v>440</v>
      </c>
    </row>
    <row r="80" spans="1:17" ht="12.75">
      <c r="A80" s="327"/>
      <c r="B80" s="259"/>
      <c r="C80" s="259"/>
      <c r="D80" s="259"/>
      <c r="E80" s="259"/>
      <c r="F80" s="259"/>
      <c r="G80" s="259"/>
      <c r="H80" s="259"/>
      <c r="I80" s="259"/>
      <c r="J80" s="217"/>
      <c r="K80" s="217"/>
      <c r="L80" s="257"/>
      <c r="M80" s="258"/>
      <c r="N80" s="259"/>
      <c r="O80" s="260"/>
      <c r="P80" s="32"/>
      <c r="Q80" s="42"/>
    </row>
    <row r="81" spans="1:17" ht="12.75">
      <c r="A81" s="327"/>
      <c r="B81" s="259"/>
      <c r="C81" s="259"/>
      <c r="D81" s="259"/>
      <c r="E81" s="259"/>
      <c r="F81" s="259"/>
      <c r="G81" s="259"/>
      <c r="H81" s="259"/>
      <c r="I81" s="259"/>
      <c r="J81" s="217"/>
      <c r="K81" s="217"/>
      <c r="L81" s="257"/>
      <c r="M81" s="258"/>
      <c r="N81" s="259"/>
      <c r="O81" s="260"/>
      <c r="P81" s="32"/>
      <c r="Q81" s="42"/>
    </row>
    <row r="82" spans="2:20" s="2" customFormat="1" ht="17.25">
      <c r="B82" s="2" t="s">
        <v>2657</v>
      </c>
      <c r="C82" s="6"/>
      <c r="D82" s="6"/>
      <c r="E82" s="6"/>
      <c r="F82" s="6"/>
      <c r="G82" s="6"/>
      <c r="H82" s="6"/>
      <c r="I82" s="6"/>
      <c r="J82" s="98"/>
      <c r="K82" s="98"/>
      <c r="L82" s="8"/>
      <c r="M82" s="15"/>
      <c r="N82" s="6"/>
      <c r="O82" s="21"/>
      <c r="P82" s="12"/>
      <c r="R82" s="8"/>
      <c r="S82" s="8"/>
      <c r="T82" s="8"/>
    </row>
    <row r="84" spans="2:21" ht="12.75">
      <c r="B84" s="45" t="s">
        <v>18</v>
      </c>
      <c r="U84" s="77">
        <v>30948</v>
      </c>
    </row>
    <row r="85" spans="3:21" ht="12.75">
      <c r="C85" s="45" t="s">
        <v>674</v>
      </c>
      <c r="U85" s="77">
        <v>30949</v>
      </c>
    </row>
    <row r="86" spans="10:25" ht="26.25">
      <c r="J86" s="194" t="s">
        <v>19</v>
      </c>
      <c r="K86" s="194" t="s">
        <v>675</v>
      </c>
      <c r="L86" s="55" t="s">
        <v>676</v>
      </c>
      <c r="M86" s="118" t="s">
        <v>118</v>
      </c>
      <c r="N86" s="45" t="s">
        <v>119</v>
      </c>
      <c r="O86" s="220">
        <v>0.078</v>
      </c>
      <c r="P86" s="14">
        <v>0</v>
      </c>
      <c r="Q86" s="116">
        <f>P86*O86</f>
        <v>0</v>
      </c>
      <c r="U86" s="77">
        <v>71680</v>
      </c>
      <c r="V86" s="77">
        <v>30949</v>
      </c>
      <c r="X86" s="77">
        <v>4928</v>
      </c>
      <c r="Y86" s="77">
        <v>2</v>
      </c>
    </row>
    <row r="87" spans="1:25" ht="26.25">
      <c r="A87" s="327"/>
      <c r="B87" s="265"/>
      <c r="C87" s="265"/>
      <c r="D87" s="265"/>
      <c r="E87" s="265"/>
      <c r="F87" s="265"/>
      <c r="G87" s="265"/>
      <c r="H87" s="265"/>
      <c r="I87" s="265"/>
      <c r="J87" s="218" t="s">
        <v>24</v>
      </c>
      <c r="K87" s="218" t="s">
        <v>677</v>
      </c>
      <c r="L87" s="263" t="s">
        <v>678</v>
      </c>
      <c r="M87" s="264" t="s">
        <v>21</v>
      </c>
      <c r="N87" s="265" t="s">
        <v>22</v>
      </c>
      <c r="O87" s="219">
        <v>5</v>
      </c>
      <c r="P87" s="161">
        <v>0</v>
      </c>
      <c r="Q87" s="162">
        <f>P87*O87</f>
        <v>0</v>
      </c>
      <c r="U87" s="77">
        <v>71681</v>
      </c>
      <c r="V87" s="77">
        <v>30949</v>
      </c>
      <c r="X87" s="77">
        <v>4938</v>
      </c>
      <c r="Y87" s="77">
        <v>2</v>
      </c>
    </row>
    <row r="88" spans="1:17" ht="12.75">
      <c r="A88" s="327"/>
      <c r="B88" s="259"/>
      <c r="C88" s="259"/>
      <c r="D88" s="259"/>
      <c r="E88" s="259"/>
      <c r="F88" s="259"/>
      <c r="G88" s="259"/>
      <c r="H88" s="259"/>
      <c r="I88" s="259"/>
      <c r="J88" s="217"/>
      <c r="K88" s="217"/>
      <c r="L88" s="257"/>
      <c r="M88" s="258"/>
      <c r="N88" s="259"/>
      <c r="O88" s="260"/>
      <c r="P88" s="32" t="s">
        <v>679</v>
      </c>
      <c r="Q88" s="42">
        <f>SUM(Q86:Q87)</f>
        <v>0</v>
      </c>
    </row>
    <row r="89" spans="1:17" ht="12.75">
      <c r="A89" s="327"/>
      <c r="B89" s="259"/>
      <c r="C89" s="259"/>
      <c r="D89" s="259"/>
      <c r="E89" s="259"/>
      <c r="F89" s="259"/>
      <c r="G89" s="259"/>
      <c r="H89" s="259"/>
      <c r="I89" s="259"/>
      <c r="J89" s="217"/>
      <c r="K89" s="217"/>
      <c r="L89" s="257"/>
      <c r="M89" s="258"/>
      <c r="N89" s="259"/>
      <c r="O89" s="260"/>
      <c r="P89" s="32" t="s">
        <v>99</v>
      </c>
      <c r="Q89" s="42">
        <f>Q88</f>
        <v>0</v>
      </c>
    </row>
    <row r="90" spans="1:17" ht="12.75">
      <c r="A90" s="327"/>
      <c r="B90" s="259"/>
      <c r="C90" s="259"/>
      <c r="D90" s="259"/>
      <c r="E90" s="259"/>
      <c r="F90" s="259"/>
      <c r="G90" s="259"/>
      <c r="H90" s="259"/>
      <c r="I90" s="259"/>
      <c r="J90" s="217"/>
      <c r="K90" s="217"/>
      <c r="L90" s="257"/>
      <c r="M90" s="258"/>
      <c r="N90" s="259"/>
      <c r="O90" s="260"/>
      <c r="P90" s="261"/>
      <c r="Q90" s="316"/>
    </row>
    <row r="91" spans="1:17" ht="12.75">
      <c r="A91" s="327"/>
      <c r="B91" s="259"/>
      <c r="C91" s="259"/>
      <c r="D91" s="259"/>
      <c r="E91" s="259"/>
      <c r="F91" s="259"/>
      <c r="G91" s="259"/>
      <c r="H91" s="259"/>
      <c r="I91" s="259"/>
      <c r="J91" s="217"/>
      <c r="K91" s="217"/>
      <c r="L91" s="257"/>
      <c r="M91" s="258"/>
      <c r="N91" s="259"/>
      <c r="O91" s="260"/>
      <c r="P91" s="261"/>
      <c r="Q91" s="316"/>
    </row>
    <row r="92" spans="2:21" ht="12.75">
      <c r="B92" s="45" t="s">
        <v>680</v>
      </c>
      <c r="U92" s="77">
        <v>30950</v>
      </c>
    </row>
    <row r="93" spans="3:21" ht="12.75">
      <c r="C93" s="45" t="s">
        <v>681</v>
      </c>
      <c r="U93" s="77">
        <v>30951</v>
      </c>
    </row>
    <row r="94" spans="1:25" ht="39">
      <c r="A94" s="327"/>
      <c r="B94" s="92"/>
      <c r="C94" s="92"/>
      <c r="D94" s="92"/>
      <c r="E94" s="92"/>
      <c r="F94" s="92"/>
      <c r="G94" s="92"/>
      <c r="H94" s="92"/>
      <c r="I94" s="92"/>
      <c r="J94" s="253" t="s">
        <v>19</v>
      </c>
      <c r="K94" s="253" t="s">
        <v>682</v>
      </c>
      <c r="L94" s="54" t="s">
        <v>683</v>
      </c>
      <c r="M94" s="254" t="s">
        <v>34</v>
      </c>
      <c r="N94" s="92" t="s">
        <v>34</v>
      </c>
      <c r="O94" s="220">
        <v>139</v>
      </c>
      <c r="P94" s="255">
        <v>0</v>
      </c>
      <c r="Q94" s="116">
        <f>P94*O94</f>
        <v>0</v>
      </c>
      <c r="U94" s="77">
        <v>71682</v>
      </c>
      <c r="V94" s="77">
        <v>30951</v>
      </c>
      <c r="X94" s="77">
        <v>5666</v>
      </c>
      <c r="Y94" s="77">
        <v>2</v>
      </c>
    </row>
    <row r="95" spans="1:24" ht="26.25">
      <c r="A95" s="327"/>
      <c r="B95" s="265"/>
      <c r="C95" s="265"/>
      <c r="D95" s="265"/>
      <c r="E95" s="265"/>
      <c r="F95" s="265"/>
      <c r="G95" s="265"/>
      <c r="H95" s="265"/>
      <c r="I95" s="265"/>
      <c r="J95" s="218" t="s">
        <v>24</v>
      </c>
      <c r="K95" s="218" t="s">
        <v>684</v>
      </c>
      <c r="L95" s="263" t="s">
        <v>685</v>
      </c>
      <c r="M95" s="264" t="s">
        <v>34</v>
      </c>
      <c r="N95" s="265" t="s">
        <v>34</v>
      </c>
      <c r="O95" s="219">
        <v>6</v>
      </c>
      <c r="P95" s="161">
        <v>0</v>
      </c>
      <c r="Q95" s="162">
        <f>P95*O95</f>
        <v>0</v>
      </c>
      <c r="S95" s="55" t="s">
        <v>252</v>
      </c>
      <c r="U95" s="77">
        <v>71683</v>
      </c>
      <c r="V95" s="77">
        <v>30951</v>
      </c>
      <c r="X95" s="77">
        <v>23501</v>
      </c>
    </row>
    <row r="96" spans="1:17" ht="12.75">
      <c r="A96" s="327"/>
      <c r="B96" s="259"/>
      <c r="C96" s="259"/>
      <c r="D96" s="259"/>
      <c r="E96" s="259"/>
      <c r="F96" s="259"/>
      <c r="G96" s="259"/>
      <c r="H96" s="259"/>
      <c r="I96" s="259"/>
      <c r="J96" s="217"/>
      <c r="K96" s="217"/>
      <c r="L96" s="257"/>
      <c r="M96" s="258"/>
      <c r="N96" s="259"/>
      <c r="O96" s="260"/>
      <c r="P96" s="32" t="s">
        <v>686</v>
      </c>
      <c r="Q96" s="42">
        <f>SUM(Q94:Q95)</f>
        <v>0</v>
      </c>
    </row>
    <row r="97" spans="1:17" ht="12.75">
      <c r="A97" s="327"/>
      <c r="B97" s="259"/>
      <c r="C97" s="259"/>
      <c r="D97" s="259"/>
      <c r="E97" s="259"/>
      <c r="F97" s="259"/>
      <c r="G97" s="259"/>
      <c r="H97" s="259"/>
      <c r="I97" s="259"/>
      <c r="J97" s="217"/>
      <c r="K97" s="217"/>
      <c r="L97" s="257"/>
      <c r="M97" s="258"/>
      <c r="N97" s="259"/>
      <c r="O97" s="260"/>
      <c r="P97" s="261"/>
      <c r="Q97" s="316"/>
    </row>
    <row r="98" spans="1:17" ht="12.75">
      <c r="A98" s="327"/>
      <c r="B98" s="259"/>
      <c r="C98" s="259"/>
      <c r="D98" s="259"/>
      <c r="E98" s="259"/>
      <c r="F98" s="259"/>
      <c r="G98" s="259"/>
      <c r="H98" s="259"/>
      <c r="I98" s="259"/>
      <c r="J98" s="217"/>
      <c r="K98" s="217"/>
      <c r="L98" s="257"/>
      <c r="M98" s="258"/>
      <c r="N98" s="259"/>
      <c r="O98" s="260"/>
      <c r="P98" s="261"/>
      <c r="Q98" s="316"/>
    </row>
    <row r="99" spans="1:21" ht="12.75">
      <c r="A99" s="327"/>
      <c r="B99" s="92"/>
      <c r="C99" s="92" t="s">
        <v>687</v>
      </c>
      <c r="D99" s="92"/>
      <c r="E99" s="92"/>
      <c r="F99" s="92"/>
      <c r="G99" s="92"/>
      <c r="H99" s="92"/>
      <c r="I99" s="92"/>
      <c r="J99" s="253"/>
      <c r="K99" s="253"/>
      <c r="L99" s="54"/>
      <c r="M99" s="254"/>
      <c r="N99" s="92"/>
      <c r="P99" s="255"/>
      <c r="Q99" s="116"/>
      <c r="U99" s="77">
        <v>30952</v>
      </c>
    </row>
    <row r="100" spans="1:25" ht="12.75">
      <c r="A100" s="327"/>
      <c r="B100" s="265"/>
      <c r="C100" s="265"/>
      <c r="D100" s="265"/>
      <c r="E100" s="265"/>
      <c r="F100" s="265"/>
      <c r="G100" s="265"/>
      <c r="H100" s="265"/>
      <c r="I100" s="265"/>
      <c r="J100" s="218" t="s">
        <v>19</v>
      </c>
      <c r="K100" s="218" t="s">
        <v>688</v>
      </c>
      <c r="L100" s="263" t="s">
        <v>689</v>
      </c>
      <c r="M100" s="264" t="s">
        <v>39</v>
      </c>
      <c r="N100" s="265" t="s">
        <v>39</v>
      </c>
      <c r="O100" s="219">
        <v>55</v>
      </c>
      <c r="P100" s="161">
        <v>0</v>
      </c>
      <c r="Q100" s="162">
        <f>P100*O100</f>
        <v>0</v>
      </c>
      <c r="U100" s="77">
        <v>71684</v>
      </c>
      <c r="V100" s="77">
        <v>30952</v>
      </c>
      <c r="X100" s="77">
        <v>5916</v>
      </c>
      <c r="Y100" s="77">
        <v>2</v>
      </c>
    </row>
    <row r="101" spans="1:17" ht="12.75">
      <c r="A101" s="327"/>
      <c r="B101" s="259"/>
      <c r="C101" s="259"/>
      <c r="D101" s="259"/>
      <c r="E101" s="259"/>
      <c r="F101" s="259"/>
      <c r="G101" s="259"/>
      <c r="H101" s="259"/>
      <c r="I101" s="259"/>
      <c r="J101" s="217"/>
      <c r="K101" s="217"/>
      <c r="L101" s="257"/>
      <c r="M101" s="258"/>
      <c r="N101" s="259"/>
      <c r="O101" s="260"/>
      <c r="P101" s="30" t="s">
        <v>690</v>
      </c>
      <c r="Q101" s="42">
        <f>SUM(Q100)</f>
        <v>0</v>
      </c>
    </row>
    <row r="102" spans="1:17" ht="12.75">
      <c r="A102" s="327"/>
      <c r="B102" s="259"/>
      <c r="C102" s="259"/>
      <c r="D102" s="259"/>
      <c r="E102" s="259"/>
      <c r="F102" s="259"/>
      <c r="G102" s="259"/>
      <c r="H102" s="259"/>
      <c r="I102" s="259"/>
      <c r="J102" s="217"/>
      <c r="K102" s="217"/>
      <c r="L102" s="257"/>
      <c r="M102" s="258"/>
      <c r="N102" s="259"/>
      <c r="O102" s="260"/>
      <c r="P102" s="261"/>
      <c r="Q102" s="316"/>
    </row>
    <row r="103" spans="1:21" ht="12.75">
      <c r="A103" s="327"/>
      <c r="B103" s="92"/>
      <c r="C103" s="92"/>
      <c r="D103" s="92"/>
      <c r="E103" s="92"/>
      <c r="F103" s="92"/>
      <c r="G103" s="92"/>
      <c r="H103" s="92"/>
      <c r="I103" s="92"/>
      <c r="J103" s="253"/>
      <c r="K103" s="253"/>
      <c r="L103" s="54"/>
      <c r="M103" s="254"/>
      <c r="N103" s="92"/>
      <c r="P103" s="255"/>
      <c r="Q103" s="116"/>
      <c r="U103" s="77">
        <v>30953</v>
      </c>
    </row>
    <row r="104" spans="1:21" ht="12.75">
      <c r="A104" s="327"/>
      <c r="B104" s="92"/>
      <c r="C104" s="92" t="s">
        <v>691</v>
      </c>
      <c r="D104" s="92"/>
      <c r="E104" s="92"/>
      <c r="F104" s="92"/>
      <c r="G104" s="92"/>
      <c r="H104" s="92"/>
      <c r="I104" s="92"/>
      <c r="J104" s="253"/>
      <c r="K104" s="253"/>
      <c r="L104" s="54"/>
      <c r="M104" s="254"/>
      <c r="N104" s="92"/>
      <c r="O104" s="273"/>
      <c r="P104" s="255"/>
      <c r="Q104" s="116"/>
      <c r="U104" s="77">
        <v>30954</v>
      </c>
    </row>
    <row r="105" spans="1:24" ht="39">
      <c r="A105" s="327"/>
      <c r="B105" s="92"/>
      <c r="C105" s="92"/>
      <c r="D105" s="92"/>
      <c r="E105" s="92"/>
      <c r="F105" s="92"/>
      <c r="G105" s="92"/>
      <c r="H105" s="92"/>
      <c r="I105" s="92"/>
      <c r="J105" s="253" t="s">
        <v>19</v>
      </c>
      <c r="K105" s="253" t="s">
        <v>555</v>
      </c>
      <c r="L105" s="54" t="s">
        <v>692</v>
      </c>
      <c r="M105" s="254" t="s">
        <v>34</v>
      </c>
      <c r="N105" s="92" t="s">
        <v>34</v>
      </c>
      <c r="O105" s="273">
        <v>33</v>
      </c>
      <c r="P105" s="255">
        <v>0</v>
      </c>
      <c r="Q105" s="116">
        <f>P105*O105</f>
        <v>0</v>
      </c>
      <c r="U105" s="77">
        <v>71685</v>
      </c>
      <c r="V105" s="77">
        <v>30954</v>
      </c>
      <c r="X105" s="77">
        <v>23513</v>
      </c>
    </row>
    <row r="106" spans="1:24" ht="26.25">
      <c r="A106" s="327"/>
      <c r="B106" s="92"/>
      <c r="C106" s="92"/>
      <c r="D106" s="92"/>
      <c r="E106" s="92"/>
      <c r="F106" s="92"/>
      <c r="G106" s="92"/>
      <c r="H106" s="92"/>
      <c r="I106" s="92"/>
      <c r="J106" s="253" t="s">
        <v>24</v>
      </c>
      <c r="K106" s="253" t="s">
        <v>557</v>
      </c>
      <c r="L106" s="54" t="s">
        <v>693</v>
      </c>
      <c r="M106" s="254" t="s">
        <v>34</v>
      </c>
      <c r="N106" s="92" t="s">
        <v>34</v>
      </c>
      <c r="O106" s="273">
        <v>76</v>
      </c>
      <c r="P106" s="255">
        <v>0</v>
      </c>
      <c r="Q106" s="116">
        <f>P106*O106</f>
        <v>0</v>
      </c>
      <c r="U106" s="77">
        <v>71686</v>
      </c>
      <c r="V106" s="77">
        <v>30954</v>
      </c>
      <c r="X106" s="77">
        <v>23514</v>
      </c>
    </row>
    <row r="107" spans="1:25" ht="12.75">
      <c r="A107" s="327"/>
      <c r="B107" s="265"/>
      <c r="C107" s="265"/>
      <c r="D107" s="265"/>
      <c r="E107" s="265"/>
      <c r="F107" s="265"/>
      <c r="G107" s="265"/>
      <c r="H107" s="265"/>
      <c r="I107" s="265"/>
      <c r="J107" s="218" t="s">
        <v>27</v>
      </c>
      <c r="K107" s="218" t="s">
        <v>298</v>
      </c>
      <c r="L107" s="263" t="s">
        <v>694</v>
      </c>
      <c r="M107" s="264" t="s">
        <v>34</v>
      </c>
      <c r="N107" s="265" t="s">
        <v>34</v>
      </c>
      <c r="O107" s="219">
        <v>36</v>
      </c>
      <c r="P107" s="161">
        <v>0</v>
      </c>
      <c r="Q107" s="162">
        <f>P107*O107</f>
        <v>0</v>
      </c>
      <c r="U107" s="77">
        <v>71687</v>
      </c>
      <c r="V107" s="77">
        <v>30954</v>
      </c>
      <c r="X107" s="77">
        <v>6120</v>
      </c>
      <c r="Y107" s="77">
        <v>2</v>
      </c>
    </row>
    <row r="108" spans="1:21" ht="12.75">
      <c r="A108" s="327"/>
      <c r="B108" s="92"/>
      <c r="C108" s="92"/>
      <c r="D108" s="92"/>
      <c r="E108" s="92"/>
      <c r="F108" s="92"/>
      <c r="G108" s="92"/>
      <c r="H108" s="92"/>
      <c r="I108" s="92"/>
      <c r="J108" s="253"/>
      <c r="K108" s="253"/>
      <c r="L108" s="54"/>
      <c r="M108" s="254"/>
      <c r="N108" s="92"/>
      <c r="O108" s="273"/>
      <c r="P108" s="30" t="s">
        <v>695</v>
      </c>
      <c r="Q108" s="27">
        <f>SUM(Q105:Q107)</f>
        <v>0</v>
      </c>
      <c r="U108" s="77">
        <v>30955</v>
      </c>
    </row>
    <row r="109" spans="1:21" ht="12.75">
      <c r="A109" s="327"/>
      <c r="B109" s="92"/>
      <c r="C109" s="92"/>
      <c r="D109" s="92"/>
      <c r="E109" s="92"/>
      <c r="F109" s="92"/>
      <c r="G109" s="92"/>
      <c r="H109" s="92"/>
      <c r="I109" s="92"/>
      <c r="J109" s="253"/>
      <c r="K109" s="253"/>
      <c r="L109" s="54"/>
      <c r="M109" s="254"/>
      <c r="N109" s="92"/>
      <c r="O109" s="273"/>
      <c r="P109" s="32" t="s">
        <v>696</v>
      </c>
      <c r="Q109" s="27">
        <f>Q108+Q101+Q96</f>
        <v>0</v>
      </c>
      <c r="U109" s="77">
        <v>30956</v>
      </c>
    </row>
    <row r="110" spans="1:21" ht="12.75">
      <c r="A110" s="327"/>
      <c r="B110" s="92"/>
      <c r="C110" s="92"/>
      <c r="D110" s="92"/>
      <c r="E110" s="92"/>
      <c r="F110" s="92"/>
      <c r="G110" s="92"/>
      <c r="H110" s="92"/>
      <c r="I110" s="92"/>
      <c r="J110" s="253"/>
      <c r="K110" s="253"/>
      <c r="L110" s="54"/>
      <c r="M110" s="254"/>
      <c r="N110" s="92"/>
      <c r="O110" s="273"/>
      <c r="P110" s="255"/>
      <c r="U110" s="77">
        <v>30957</v>
      </c>
    </row>
    <row r="111" spans="1:21" ht="12.75">
      <c r="A111" s="327"/>
      <c r="B111" s="92"/>
      <c r="C111" s="92"/>
      <c r="D111" s="92"/>
      <c r="E111" s="92"/>
      <c r="F111" s="92"/>
      <c r="G111" s="92"/>
      <c r="H111" s="92"/>
      <c r="I111" s="92"/>
      <c r="J111" s="253"/>
      <c r="K111" s="253"/>
      <c r="L111" s="54"/>
      <c r="M111" s="254"/>
      <c r="N111" s="92"/>
      <c r="O111" s="273"/>
      <c r="P111" s="255"/>
      <c r="U111" s="77">
        <v>30958</v>
      </c>
    </row>
    <row r="112" spans="2:21" ht="12.75">
      <c r="B112" s="45" t="s">
        <v>697</v>
      </c>
      <c r="U112" s="77">
        <v>30959</v>
      </c>
    </row>
    <row r="113" spans="3:21" ht="12.75">
      <c r="C113" s="45" t="s">
        <v>698</v>
      </c>
      <c r="U113" s="77">
        <v>30965</v>
      </c>
    </row>
    <row r="114" spans="10:24" ht="39">
      <c r="J114" s="194" t="s">
        <v>19</v>
      </c>
      <c r="K114" s="194" t="s">
        <v>699</v>
      </c>
      <c r="L114" s="55" t="s">
        <v>700</v>
      </c>
      <c r="M114" s="118" t="s">
        <v>319</v>
      </c>
      <c r="N114" s="45" t="s">
        <v>319</v>
      </c>
      <c r="O114" s="220">
        <v>78</v>
      </c>
      <c r="P114" s="255">
        <v>0</v>
      </c>
      <c r="Q114" s="116">
        <f aca="true" t="shared" si="1" ref="Q114:Q130">P114*O114</f>
        <v>0</v>
      </c>
      <c r="U114" s="77">
        <v>71688</v>
      </c>
      <c r="V114" s="77">
        <v>30965</v>
      </c>
      <c r="X114" s="77">
        <v>23507</v>
      </c>
    </row>
    <row r="115" spans="10:24" ht="26.25">
      <c r="J115" s="194" t="s">
        <v>24</v>
      </c>
      <c r="K115" s="194" t="s">
        <v>701</v>
      </c>
      <c r="L115" s="55" t="s">
        <v>702</v>
      </c>
      <c r="M115" s="118" t="s">
        <v>21</v>
      </c>
      <c r="N115" s="45" t="s">
        <v>22</v>
      </c>
      <c r="O115" s="220">
        <v>2</v>
      </c>
      <c r="P115" s="255">
        <v>0</v>
      </c>
      <c r="Q115" s="116">
        <f t="shared" si="1"/>
        <v>0</v>
      </c>
      <c r="U115" s="77">
        <v>71689</v>
      </c>
      <c r="V115" s="77">
        <v>30965</v>
      </c>
      <c r="X115" s="77">
        <v>23508</v>
      </c>
    </row>
    <row r="116" spans="10:24" ht="26.25">
      <c r="J116" s="194" t="s">
        <v>27</v>
      </c>
      <c r="K116" s="194" t="s">
        <v>703</v>
      </c>
      <c r="L116" s="55" t="s">
        <v>704</v>
      </c>
      <c r="M116" s="118" t="s">
        <v>21</v>
      </c>
      <c r="N116" s="45" t="s">
        <v>22</v>
      </c>
      <c r="O116" s="220">
        <v>1</v>
      </c>
      <c r="P116" s="255">
        <v>0</v>
      </c>
      <c r="Q116" s="116">
        <f t="shared" si="1"/>
        <v>0</v>
      </c>
      <c r="U116" s="77">
        <v>71690</v>
      </c>
      <c r="V116" s="77">
        <v>30965</v>
      </c>
      <c r="X116" s="77">
        <v>23509</v>
      </c>
    </row>
    <row r="117" spans="10:24" ht="26.25">
      <c r="J117" s="194" t="s">
        <v>28</v>
      </c>
      <c r="K117" s="194" t="s">
        <v>705</v>
      </c>
      <c r="L117" s="55" t="s">
        <v>706</v>
      </c>
      <c r="M117" s="118" t="s">
        <v>21</v>
      </c>
      <c r="N117" s="45" t="s">
        <v>22</v>
      </c>
      <c r="O117" s="220">
        <v>1</v>
      </c>
      <c r="P117" s="255">
        <v>0</v>
      </c>
      <c r="Q117" s="116">
        <f t="shared" si="1"/>
        <v>0</v>
      </c>
      <c r="U117" s="77">
        <v>71691</v>
      </c>
      <c r="V117" s="77">
        <v>30965</v>
      </c>
      <c r="X117" s="77">
        <v>23510</v>
      </c>
    </row>
    <row r="118" spans="10:24" ht="26.25">
      <c r="J118" s="194" t="s">
        <v>29</v>
      </c>
      <c r="K118" s="194" t="s">
        <v>707</v>
      </c>
      <c r="L118" s="55" t="s">
        <v>708</v>
      </c>
      <c r="M118" s="118" t="s">
        <v>21</v>
      </c>
      <c r="N118" s="45" t="s">
        <v>22</v>
      </c>
      <c r="O118" s="220">
        <v>1</v>
      </c>
      <c r="P118" s="255">
        <v>0</v>
      </c>
      <c r="Q118" s="116">
        <f t="shared" si="1"/>
        <v>0</v>
      </c>
      <c r="U118" s="77">
        <v>71692</v>
      </c>
      <c r="V118" s="77">
        <v>30965</v>
      </c>
      <c r="X118" s="77">
        <v>23511</v>
      </c>
    </row>
    <row r="119" spans="10:24" ht="26.25">
      <c r="J119" s="194" t="s">
        <v>62</v>
      </c>
      <c r="K119" s="194" t="s">
        <v>709</v>
      </c>
      <c r="L119" s="55" t="s">
        <v>710</v>
      </c>
      <c r="M119" s="118" t="s">
        <v>21</v>
      </c>
      <c r="N119" s="45" t="s">
        <v>22</v>
      </c>
      <c r="O119" s="220">
        <v>2</v>
      </c>
      <c r="P119" s="255">
        <v>0</v>
      </c>
      <c r="Q119" s="116">
        <f t="shared" si="1"/>
        <v>0</v>
      </c>
      <c r="U119" s="77">
        <v>71693</v>
      </c>
      <c r="V119" s="77">
        <v>30965</v>
      </c>
      <c r="X119" s="77">
        <v>23512</v>
      </c>
    </row>
    <row r="120" spans="10:24" ht="12.75">
      <c r="J120" s="194" t="s">
        <v>63</v>
      </c>
      <c r="K120" s="194" t="s">
        <v>711</v>
      </c>
      <c r="L120" s="55" t="s">
        <v>712</v>
      </c>
      <c r="M120" s="118" t="s">
        <v>319</v>
      </c>
      <c r="N120" s="45" t="s">
        <v>319</v>
      </c>
      <c r="O120" s="220">
        <v>78</v>
      </c>
      <c r="P120" s="255">
        <v>0</v>
      </c>
      <c r="Q120" s="116">
        <f t="shared" si="1"/>
        <v>0</v>
      </c>
      <c r="U120" s="77">
        <v>71694</v>
      </c>
      <c r="V120" s="77">
        <v>30965</v>
      </c>
      <c r="X120" s="77">
        <v>23502</v>
      </c>
    </row>
    <row r="121" spans="10:24" ht="26.25">
      <c r="J121" s="194" t="s">
        <v>65</v>
      </c>
      <c r="K121" s="194" t="s">
        <v>713</v>
      </c>
      <c r="L121" s="55" t="s">
        <v>714</v>
      </c>
      <c r="M121" s="118" t="s">
        <v>319</v>
      </c>
      <c r="N121" s="45" t="s">
        <v>319</v>
      </c>
      <c r="O121" s="220">
        <v>78</v>
      </c>
      <c r="P121" s="255">
        <v>0</v>
      </c>
      <c r="Q121" s="116">
        <f t="shared" si="1"/>
        <v>0</v>
      </c>
      <c r="U121" s="77">
        <v>71695</v>
      </c>
      <c r="V121" s="77">
        <v>30965</v>
      </c>
      <c r="X121" s="77">
        <v>23503</v>
      </c>
    </row>
    <row r="122" spans="10:24" ht="26.25">
      <c r="J122" s="194" t="s">
        <v>68</v>
      </c>
      <c r="K122" s="194" t="s">
        <v>715</v>
      </c>
      <c r="L122" s="55" t="s">
        <v>716</v>
      </c>
      <c r="M122" s="118" t="s">
        <v>319</v>
      </c>
      <c r="N122" s="45" t="s">
        <v>319</v>
      </c>
      <c r="O122" s="220">
        <v>78</v>
      </c>
      <c r="P122" s="255">
        <v>0</v>
      </c>
      <c r="Q122" s="116">
        <f t="shared" si="1"/>
        <v>0</v>
      </c>
      <c r="U122" s="77">
        <v>71696</v>
      </c>
      <c r="V122" s="77">
        <v>30965</v>
      </c>
      <c r="X122" s="77">
        <v>23504</v>
      </c>
    </row>
    <row r="123" spans="10:24" ht="12.75">
      <c r="J123" s="194" t="s">
        <v>391</v>
      </c>
      <c r="K123" s="194" t="s">
        <v>717</v>
      </c>
      <c r="L123" s="55" t="s">
        <v>718</v>
      </c>
      <c r="M123" s="118" t="s">
        <v>319</v>
      </c>
      <c r="N123" s="45" t="s">
        <v>319</v>
      </c>
      <c r="O123" s="220">
        <v>78</v>
      </c>
      <c r="P123" s="255">
        <v>0</v>
      </c>
      <c r="Q123" s="116">
        <f t="shared" si="1"/>
        <v>0</v>
      </c>
      <c r="U123" s="77">
        <v>71697</v>
      </c>
      <c r="V123" s="77">
        <v>30965</v>
      </c>
      <c r="X123" s="77">
        <v>23505</v>
      </c>
    </row>
    <row r="124" spans="2:24" ht="26.25">
      <c r="B124" s="259"/>
      <c r="C124" s="259"/>
      <c r="D124" s="259"/>
      <c r="E124" s="259"/>
      <c r="F124" s="259"/>
      <c r="G124" s="259"/>
      <c r="H124" s="259"/>
      <c r="I124" s="259"/>
      <c r="J124" s="217" t="s">
        <v>394</v>
      </c>
      <c r="K124" s="217" t="s">
        <v>719</v>
      </c>
      <c r="L124" s="257" t="s">
        <v>720</v>
      </c>
      <c r="M124" s="258" t="s">
        <v>21</v>
      </c>
      <c r="N124" s="259" t="s">
        <v>22</v>
      </c>
      <c r="O124" s="260">
        <v>2</v>
      </c>
      <c r="P124" s="255">
        <v>0</v>
      </c>
      <c r="Q124" s="316">
        <f>P124*O124</f>
        <v>0</v>
      </c>
      <c r="U124" s="77">
        <v>71698</v>
      </c>
      <c r="V124" s="77">
        <v>30965</v>
      </c>
      <c r="X124" s="77">
        <v>23506</v>
      </c>
    </row>
    <row r="125" spans="2:24" ht="26.25">
      <c r="B125" s="265"/>
      <c r="C125" s="265"/>
      <c r="D125" s="265"/>
      <c r="E125" s="265"/>
      <c r="F125" s="265"/>
      <c r="G125" s="265"/>
      <c r="H125" s="265"/>
      <c r="I125" s="265"/>
      <c r="J125" s="218" t="s">
        <v>397</v>
      </c>
      <c r="K125" s="218" t="s">
        <v>827</v>
      </c>
      <c r="L125" s="263" t="s">
        <v>828</v>
      </c>
      <c r="M125" s="264" t="s">
        <v>21</v>
      </c>
      <c r="N125" s="265" t="s">
        <v>22</v>
      </c>
      <c r="O125" s="219">
        <v>2</v>
      </c>
      <c r="P125" s="161">
        <v>0</v>
      </c>
      <c r="Q125" s="162">
        <f t="shared" si="1"/>
        <v>0</v>
      </c>
      <c r="U125" s="77">
        <v>71698</v>
      </c>
      <c r="V125" s="77">
        <v>30965</v>
      </c>
      <c r="X125" s="77">
        <v>23506</v>
      </c>
    </row>
    <row r="126" spans="16:21" ht="12.75">
      <c r="P126" s="32" t="s">
        <v>721</v>
      </c>
      <c r="Q126" s="27">
        <f>SUM(Q114:Q125)</f>
        <v>0</v>
      </c>
      <c r="U126" s="77">
        <v>30966</v>
      </c>
    </row>
    <row r="127" ht="12.75">
      <c r="Q127" s="116"/>
    </row>
    <row r="128" spans="17:21" ht="12.75">
      <c r="Q128" s="116"/>
      <c r="U128" s="77">
        <v>30967</v>
      </c>
    </row>
    <row r="129" spans="3:21" ht="12.75">
      <c r="C129" s="45" t="s">
        <v>722</v>
      </c>
      <c r="Q129" s="116"/>
      <c r="U129" s="77">
        <v>30968</v>
      </c>
    </row>
    <row r="130" spans="2:25" ht="52.5">
      <c r="B130" s="262"/>
      <c r="C130" s="262"/>
      <c r="D130" s="262"/>
      <c r="E130" s="262"/>
      <c r="F130" s="262"/>
      <c r="G130" s="262"/>
      <c r="H130" s="262"/>
      <c r="I130" s="262"/>
      <c r="J130" s="142" t="s">
        <v>19</v>
      </c>
      <c r="K130" s="142" t="s">
        <v>90</v>
      </c>
      <c r="L130" s="73" t="s">
        <v>91</v>
      </c>
      <c r="M130" s="312" t="s">
        <v>30</v>
      </c>
      <c r="N130" s="262" t="s">
        <v>31</v>
      </c>
      <c r="O130" s="219">
        <v>8</v>
      </c>
      <c r="P130" s="392">
        <v>55</v>
      </c>
      <c r="Q130" s="162">
        <f t="shared" si="1"/>
        <v>440</v>
      </c>
      <c r="U130" s="77">
        <v>71699</v>
      </c>
      <c r="V130" s="77">
        <v>30968</v>
      </c>
      <c r="X130" s="77">
        <v>11839</v>
      </c>
      <c r="Y130" s="77">
        <v>2</v>
      </c>
    </row>
    <row r="131" spans="16:17" ht="12.75">
      <c r="P131" s="32" t="s">
        <v>723</v>
      </c>
      <c r="Q131" s="27">
        <f>SUM(Q130:Q130)</f>
        <v>440</v>
      </c>
    </row>
    <row r="132" spans="16:17" ht="12.75">
      <c r="P132" s="32" t="s">
        <v>724</v>
      </c>
      <c r="Q132" s="27">
        <f>Q131+Q126</f>
        <v>440</v>
      </c>
    </row>
    <row r="133" spans="16:17" ht="12.75">
      <c r="P133" s="27"/>
      <c r="Q133" s="93"/>
    </row>
    <row r="134" spans="16:17" ht="17.25">
      <c r="P134" s="56" t="s">
        <v>2657</v>
      </c>
      <c r="Q134" s="12">
        <f>Q132+Q109+Q89</f>
        <v>440</v>
      </c>
    </row>
    <row r="137" spans="2:19" ht="17.25">
      <c r="B137" s="2" t="s">
        <v>2658</v>
      </c>
      <c r="C137" s="6"/>
      <c r="D137" s="6"/>
      <c r="E137" s="6"/>
      <c r="F137" s="6"/>
      <c r="G137" s="6"/>
      <c r="H137" s="6"/>
      <c r="I137" s="6"/>
      <c r="J137" s="98"/>
      <c r="K137" s="98"/>
      <c r="L137" s="8"/>
      <c r="M137" s="15"/>
      <c r="N137" s="6"/>
      <c r="O137" s="21"/>
      <c r="P137" s="12"/>
      <c r="R137" s="8"/>
      <c r="S137" s="8"/>
    </row>
    <row r="138" spans="1:20" s="127" customFormat="1" ht="15">
      <c r="A138" s="94"/>
      <c r="B138" s="85"/>
      <c r="C138" s="85"/>
      <c r="D138" s="85"/>
      <c r="E138" s="85"/>
      <c r="F138" s="85"/>
      <c r="G138" s="85"/>
      <c r="H138" s="85"/>
      <c r="I138" s="85"/>
      <c r="J138" s="102"/>
      <c r="K138" s="102"/>
      <c r="L138" s="86"/>
      <c r="M138" s="87"/>
      <c r="N138" s="85"/>
      <c r="O138" s="88"/>
      <c r="P138" s="89"/>
      <c r="R138" s="86"/>
      <c r="S138" s="86"/>
      <c r="T138" s="342"/>
    </row>
    <row r="139" ht="12.75">
      <c r="B139" s="45" t="s">
        <v>18</v>
      </c>
    </row>
    <row r="140" ht="12.75">
      <c r="C140" s="45" t="s">
        <v>674</v>
      </c>
    </row>
    <row r="141" spans="10:17" ht="26.25">
      <c r="J141" s="194" t="s">
        <v>19</v>
      </c>
      <c r="K141" s="194" t="s">
        <v>675</v>
      </c>
      <c r="L141" s="55" t="s">
        <v>676</v>
      </c>
      <c r="M141" s="118" t="s">
        <v>118</v>
      </c>
      <c r="N141" s="45" t="s">
        <v>119</v>
      </c>
      <c r="O141" s="220">
        <v>0.1</v>
      </c>
      <c r="P141" s="252">
        <v>0</v>
      </c>
      <c r="Q141" s="116">
        <f>P141*O141</f>
        <v>0</v>
      </c>
    </row>
    <row r="142" spans="1:17" ht="26.25">
      <c r="A142" s="327"/>
      <c r="B142" s="265"/>
      <c r="C142" s="265"/>
      <c r="D142" s="265"/>
      <c r="E142" s="265"/>
      <c r="F142" s="265"/>
      <c r="G142" s="265"/>
      <c r="H142" s="265"/>
      <c r="I142" s="265"/>
      <c r="J142" s="218" t="s">
        <v>24</v>
      </c>
      <c r="K142" s="218" t="s">
        <v>677</v>
      </c>
      <c r="L142" s="263" t="s">
        <v>678</v>
      </c>
      <c r="M142" s="264" t="s">
        <v>21</v>
      </c>
      <c r="N142" s="265" t="s">
        <v>22</v>
      </c>
      <c r="O142" s="219">
        <v>14</v>
      </c>
      <c r="P142" s="161">
        <v>0</v>
      </c>
      <c r="Q142" s="162">
        <f>P142*O142</f>
        <v>0</v>
      </c>
    </row>
    <row r="143" spans="1:17" ht="12.75">
      <c r="A143" s="327"/>
      <c r="B143" s="259"/>
      <c r="C143" s="259"/>
      <c r="D143" s="259"/>
      <c r="E143" s="259"/>
      <c r="F143" s="259"/>
      <c r="G143" s="259"/>
      <c r="H143" s="259"/>
      <c r="I143" s="259"/>
      <c r="J143" s="217"/>
      <c r="K143" s="217"/>
      <c r="L143" s="257"/>
      <c r="M143" s="258"/>
      <c r="N143" s="259"/>
      <c r="O143" s="260"/>
      <c r="P143" s="32" t="s">
        <v>679</v>
      </c>
      <c r="Q143" s="42">
        <f>SUM(Q141:Q142)</f>
        <v>0</v>
      </c>
    </row>
    <row r="144" spans="1:17" ht="12.75">
      <c r="A144" s="327"/>
      <c r="B144" s="259"/>
      <c r="C144" s="259"/>
      <c r="D144" s="259"/>
      <c r="E144" s="259"/>
      <c r="F144" s="259"/>
      <c r="G144" s="259"/>
      <c r="H144" s="259"/>
      <c r="I144" s="259"/>
      <c r="J144" s="217"/>
      <c r="K144" s="217"/>
      <c r="L144" s="257"/>
      <c r="M144" s="258"/>
      <c r="N144" s="259"/>
      <c r="O144" s="260"/>
      <c r="P144" s="32" t="s">
        <v>99</v>
      </c>
      <c r="Q144" s="42">
        <f>Q143</f>
        <v>0</v>
      </c>
    </row>
    <row r="145" spans="1:17" ht="12.75">
      <c r="A145" s="327"/>
      <c r="B145" s="259"/>
      <c r="C145" s="259"/>
      <c r="D145" s="259"/>
      <c r="E145" s="259"/>
      <c r="F145" s="259"/>
      <c r="G145" s="259"/>
      <c r="H145" s="259"/>
      <c r="I145" s="259"/>
      <c r="J145" s="217"/>
      <c r="K145" s="217"/>
      <c r="L145" s="257"/>
      <c r="M145" s="258"/>
      <c r="N145" s="259"/>
      <c r="O145" s="260"/>
      <c r="P145" s="261"/>
      <c r="Q145" s="316"/>
    </row>
    <row r="146" spans="1:17" ht="12.75">
      <c r="A146" s="327"/>
      <c r="B146" s="259"/>
      <c r="C146" s="259"/>
      <c r="D146" s="259"/>
      <c r="E146" s="259"/>
      <c r="F146" s="259"/>
      <c r="G146" s="259"/>
      <c r="H146" s="259"/>
      <c r="I146" s="259"/>
      <c r="J146" s="217"/>
      <c r="K146" s="217"/>
      <c r="L146" s="257"/>
      <c r="M146" s="258"/>
      <c r="N146" s="259"/>
      <c r="O146" s="260"/>
      <c r="P146" s="261"/>
      <c r="Q146" s="316"/>
    </row>
    <row r="147" spans="2:17" ht="12.75">
      <c r="B147" s="45" t="s">
        <v>680</v>
      </c>
      <c r="Q147" s="116"/>
    </row>
    <row r="148" spans="3:17" ht="12.75">
      <c r="C148" s="45" t="s">
        <v>681</v>
      </c>
      <c r="Q148" s="116"/>
    </row>
    <row r="149" spans="1:17" ht="26.25">
      <c r="A149" s="327"/>
      <c r="B149" s="92"/>
      <c r="C149" s="92"/>
      <c r="D149" s="92"/>
      <c r="E149" s="92"/>
      <c r="F149" s="92"/>
      <c r="G149" s="92"/>
      <c r="H149" s="92"/>
      <c r="I149" s="92"/>
      <c r="J149" s="253" t="s">
        <v>19</v>
      </c>
      <c r="K149" s="253" t="s">
        <v>33</v>
      </c>
      <c r="L149" s="54" t="s">
        <v>35</v>
      </c>
      <c r="M149" s="254" t="s">
        <v>34</v>
      </c>
      <c r="N149" s="92" t="s">
        <v>34</v>
      </c>
      <c r="O149" s="220">
        <v>52</v>
      </c>
      <c r="P149" s="252">
        <v>0</v>
      </c>
      <c r="Q149" s="116">
        <f>P149*O149</f>
        <v>0</v>
      </c>
    </row>
    <row r="150" spans="1:17" ht="39">
      <c r="A150" s="327"/>
      <c r="B150" s="92"/>
      <c r="C150" s="92"/>
      <c r="D150" s="92"/>
      <c r="E150" s="92"/>
      <c r="F150" s="92"/>
      <c r="G150" s="92"/>
      <c r="H150" s="92"/>
      <c r="I150" s="92"/>
      <c r="J150" s="253" t="s">
        <v>24</v>
      </c>
      <c r="K150" s="253" t="s">
        <v>682</v>
      </c>
      <c r="L150" s="54" t="s">
        <v>683</v>
      </c>
      <c r="M150" s="254" t="s">
        <v>34</v>
      </c>
      <c r="N150" s="92" t="s">
        <v>34</v>
      </c>
      <c r="O150" s="220">
        <v>385</v>
      </c>
      <c r="P150" s="252">
        <v>0</v>
      </c>
      <c r="Q150" s="116">
        <f>P150*O150</f>
        <v>0</v>
      </c>
    </row>
    <row r="151" spans="1:17" ht="39">
      <c r="A151" s="327"/>
      <c r="B151" s="92"/>
      <c r="C151" s="92"/>
      <c r="D151" s="92"/>
      <c r="E151" s="92"/>
      <c r="F151" s="92"/>
      <c r="G151" s="92"/>
      <c r="H151" s="92"/>
      <c r="I151" s="92"/>
      <c r="J151" s="253" t="s">
        <v>27</v>
      </c>
      <c r="K151" s="253" t="s">
        <v>725</v>
      </c>
      <c r="L151" s="54" t="s">
        <v>726</v>
      </c>
      <c r="M151" s="254" t="s">
        <v>34</v>
      </c>
      <c r="N151" s="92" t="s">
        <v>34</v>
      </c>
      <c r="O151" s="220">
        <v>56</v>
      </c>
      <c r="P151" s="252">
        <v>0</v>
      </c>
      <c r="Q151" s="116">
        <f>P151*O151</f>
        <v>0</v>
      </c>
    </row>
    <row r="152" spans="1:17" ht="26.25">
      <c r="A152" s="327"/>
      <c r="B152" s="92"/>
      <c r="C152" s="92"/>
      <c r="D152" s="92"/>
      <c r="E152" s="92"/>
      <c r="F152" s="92"/>
      <c r="G152" s="92"/>
      <c r="H152" s="92"/>
      <c r="I152" s="92"/>
      <c r="J152" s="253" t="s">
        <v>28</v>
      </c>
      <c r="K152" s="253" t="s">
        <v>727</v>
      </c>
      <c r="L152" s="54" t="s">
        <v>728</v>
      </c>
      <c r="M152" s="254" t="s">
        <v>34</v>
      </c>
      <c r="N152" s="92" t="s">
        <v>34</v>
      </c>
      <c r="O152" s="220">
        <v>59</v>
      </c>
      <c r="P152" s="252">
        <v>0</v>
      </c>
      <c r="Q152" s="116">
        <f>P152*O152</f>
        <v>0</v>
      </c>
    </row>
    <row r="153" spans="1:19" ht="26.25">
      <c r="A153" s="327"/>
      <c r="B153" s="265"/>
      <c r="C153" s="265"/>
      <c r="D153" s="265"/>
      <c r="E153" s="265"/>
      <c r="F153" s="265"/>
      <c r="G153" s="265"/>
      <c r="H153" s="265"/>
      <c r="I153" s="265"/>
      <c r="J153" s="218" t="s">
        <v>29</v>
      </c>
      <c r="K153" s="218" t="s">
        <v>729</v>
      </c>
      <c r="L153" s="263" t="s">
        <v>685</v>
      </c>
      <c r="M153" s="264" t="s">
        <v>34</v>
      </c>
      <c r="N153" s="265" t="s">
        <v>34</v>
      </c>
      <c r="O153" s="219">
        <v>6</v>
      </c>
      <c r="P153" s="161">
        <v>0</v>
      </c>
      <c r="Q153" s="162">
        <f>P153*O153</f>
        <v>0</v>
      </c>
      <c r="S153" s="55" t="s">
        <v>252</v>
      </c>
    </row>
    <row r="154" spans="1:17" ht="12.75">
      <c r="A154" s="327"/>
      <c r="B154" s="259"/>
      <c r="C154" s="259"/>
      <c r="D154" s="259"/>
      <c r="E154" s="259"/>
      <c r="F154" s="259"/>
      <c r="G154" s="259"/>
      <c r="H154" s="259"/>
      <c r="I154" s="259"/>
      <c r="J154" s="217"/>
      <c r="K154" s="217"/>
      <c r="L154" s="257"/>
      <c r="M154" s="258"/>
      <c r="N154" s="259"/>
      <c r="O154" s="260"/>
      <c r="P154" s="32" t="s">
        <v>686</v>
      </c>
      <c r="Q154" s="42">
        <f>SUM(Q149:Q153)</f>
        <v>0</v>
      </c>
    </row>
    <row r="155" spans="1:17" ht="12.75">
      <c r="A155" s="327"/>
      <c r="B155" s="259"/>
      <c r="C155" s="259"/>
      <c r="D155" s="259"/>
      <c r="E155" s="259"/>
      <c r="F155" s="259"/>
      <c r="G155" s="259"/>
      <c r="H155" s="259"/>
      <c r="I155" s="259"/>
      <c r="J155" s="217"/>
      <c r="K155" s="217"/>
      <c r="L155" s="257"/>
      <c r="M155" s="258"/>
      <c r="N155" s="259"/>
      <c r="O155" s="260"/>
      <c r="P155" s="261"/>
      <c r="Q155" s="316"/>
    </row>
    <row r="156" spans="1:17" ht="12.75">
      <c r="A156" s="327"/>
      <c r="B156" s="259"/>
      <c r="C156" s="259"/>
      <c r="D156" s="259"/>
      <c r="E156" s="259"/>
      <c r="F156" s="259"/>
      <c r="G156" s="259"/>
      <c r="H156" s="259"/>
      <c r="I156" s="259"/>
      <c r="J156" s="217"/>
      <c r="K156" s="217"/>
      <c r="L156" s="257"/>
      <c r="M156" s="258"/>
      <c r="N156" s="259"/>
      <c r="O156" s="260"/>
      <c r="P156" s="261"/>
      <c r="Q156" s="316"/>
    </row>
    <row r="157" spans="1:17" ht="12.75">
      <c r="A157" s="327"/>
      <c r="B157" s="92"/>
      <c r="C157" s="92" t="s">
        <v>687</v>
      </c>
      <c r="D157" s="92"/>
      <c r="E157" s="92"/>
      <c r="F157" s="92"/>
      <c r="G157" s="92"/>
      <c r="H157" s="92"/>
      <c r="I157" s="92"/>
      <c r="J157" s="253"/>
      <c r="K157" s="253"/>
      <c r="L157" s="54"/>
      <c r="M157" s="254"/>
      <c r="N157" s="92"/>
      <c r="O157" s="273"/>
      <c r="P157" s="255"/>
      <c r="Q157" s="116"/>
    </row>
    <row r="158" spans="1:17" ht="12.75">
      <c r="A158" s="327"/>
      <c r="B158" s="265"/>
      <c r="C158" s="265"/>
      <c r="D158" s="265"/>
      <c r="E158" s="265"/>
      <c r="F158" s="265"/>
      <c r="G158" s="265"/>
      <c r="H158" s="265"/>
      <c r="I158" s="265"/>
      <c r="J158" s="218" t="s">
        <v>19</v>
      </c>
      <c r="K158" s="218" t="s">
        <v>688</v>
      </c>
      <c r="L158" s="263" t="s">
        <v>689</v>
      </c>
      <c r="M158" s="264" t="s">
        <v>39</v>
      </c>
      <c r="N158" s="265" t="s">
        <v>39</v>
      </c>
      <c r="O158" s="219">
        <v>97</v>
      </c>
      <c r="P158" s="161">
        <v>0</v>
      </c>
      <c r="Q158" s="162">
        <f>P158*O158</f>
        <v>0</v>
      </c>
    </row>
    <row r="159" spans="1:17" ht="12.75">
      <c r="A159" s="327"/>
      <c r="B159" s="259"/>
      <c r="C159" s="259"/>
      <c r="D159" s="259"/>
      <c r="E159" s="259"/>
      <c r="F159" s="259"/>
      <c r="G159" s="259"/>
      <c r="H159" s="259"/>
      <c r="I159" s="259"/>
      <c r="J159" s="217"/>
      <c r="K159" s="217"/>
      <c r="L159" s="257"/>
      <c r="M159" s="258"/>
      <c r="N159" s="259"/>
      <c r="O159" s="260"/>
      <c r="P159" s="30" t="s">
        <v>690</v>
      </c>
      <c r="Q159" s="42">
        <f>SUM(Q158)</f>
        <v>0</v>
      </c>
    </row>
    <row r="160" spans="1:17" ht="12.75">
      <c r="A160" s="327"/>
      <c r="B160" s="259"/>
      <c r="C160" s="259"/>
      <c r="D160" s="259"/>
      <c r="E160" s="259"/>
      <c r="F160" s="259"/>
      <c r="G160" s="259"/>
      <c r="H160" s="259"/>
      <c r="I160" s="259"/>
      <c r="J160" s="217"/>
      <c r="K160" s="217"/>
      <c r="L160" s="257"/>
      <c r="M160" s="258"/>
      <c r="N160" s="259"/>
      <c r="O160" s="260"/>
      <c r="P160" s="261"/>
      <c r="Q160" s="316"/>
    </row>
    <row r="161" spans="1:17" ht="12.75">
      <c r="A161" s="327"/>
      <c r="B161" s="92"/>
      <c r="C161" s="92"/>
      <c r="D161" s="92"/>
      <c r="E161" s="92"/>
      <c r="F161" s="92"/>
      <c r="G161" s="92"/>
      <c r="H161" s="92"/>
      <c r="I161" s="92"/>
      <c r="J161" s="253"/>
      <c r="K161" s="253"/>
      <c r="L161" s="54"/>
      <c r="M161" s="254"/>
      <c r="N161" s="92"/>
      <c r="O161" s="273"/>
      <c r="P161" s="255"/>
      <c r="Q161" s="116"/>
    </row>
    <row r="162" spans="1:17" ht="12.75">
      <c r="A162" s="327"/>
      <c r="B162" s="92"/>
      <c r="C162" s="92" t="s">
        <v>691</v>
      </c>
      <c r="D162" s="92"/>
      <c r="E162" s="92"/>
      <c r="F162" s="92"/>
      <c r="G162" s="92"/>
      <c r="H162" s="92"/>
      <c r="I162" s="92"/>
      <c r="J162" s="253"/>
      <c r="K162" s="253"/>
      <c r="L162" s="54"/>
      <c r="M162" s="254"/>
      <c r="N162" s="92"/>
      <c r="O162" s="273"/>
      <c r="P162" s="255"/>
      <c r="Q162" s="116"/>
    </row>
    <row r="163" spans="1:17" ht="39">
      <c r="A163" s="327"/>
      <c r="B163" s="92"/>
      <c r="C163" s="92"/>
      <c r="D163" s="92"/>
      <c r="E163" s="92"/>
      <c r="F163" s="92"/>
      <c r="G163" s="92"/>
      <c r="H163" s="92"/>
      <c r="I163" s="92"/>
      <c r="J163" s="253" t="s">
        <v>19</v>
      </c>
      <c r="K163" s="253" t="s">
        <v>555</v>
      </c>
      <c r="L163" s="54" t="s">
        <v>692</v>
      </c>
      <c r="M163" s="254" t="s">
        <v>34</v>
      </c>
      <c r="N163" s="92" t="s">
        <v>34</v>
      </c>
      <c r="O163" s="273">
        <v>51</v>
      </c>
      <c r="P163" s="252">
        <v>0</v>
      </c>
      <c r="Q163" s="116">
        <f>P163*O163</f>
        <v>0</v>
      </c>
    </row>
    <row r="164" spans="1:17" ht="26.25">
      <c r="A164" s="327"/>
      <c r="B164" s="92"/>
      <c r="C164" s="92"/>
      <c r="D164" s="92"/>
      <c r="E164" s="92"/>
      <c r="F164" s="92"/>
      <c r="G164" s="92"/>
      <c r="H164" s="92"/>
      <c r="I164" s="92"/>
      <c r="J164" s="253" t="s">
        <v>24</v>
      </c>
      <c r="K164" s="253" t="s">
        <v>557</v>
      </c>
      <c r="L164" s="54" t="s">
        <v>693</v>
      </c>
      <c r="M164" s="254" t="s">
        <v>34</v>
      </c>
      <c r="N164" s="92" t="s">
        <v>34</v>
      </c>
      <c r="O164" s="273">
        <v>106</v>
      </c>
      <c r="P164" s="252">
        <v>0</v>
      </c>
      <c r="Q164" s="116">
        <f>P164*O164</f>
        <v>0</v>
      </c>
    </row>
    <row r="165" spans="1:17" ht="12.75">
      <c r="A165" s="327"/>
      <c r="B165" s="265"/>
      <c r="C165" s="265"/>
      <c r="D165" s="265"/>
      <c r="E165" s="265"/>
      <c r="F165" s="265"/>
      <c r="G165" s="265"/>
      <c r="H165" s="265"/>
      <c r="I165" s="265"/>
      <c r="J165" s="218" t="s">
        <v>27</v>
      </c>
      <c r="K165" s="218" t="s">
        <v>298</v>
      </c>
      <c r="L165" s="263" t="s">
        <v>694</v>
      </c>
      <c r="M165" s="264" t="s">
        <v>34</v>
      </c>
      <c r="N165" s="265" t="s">
        <v>34</v>
      </c>
      <c r="O165" s="219">
        <v>326</v>
      </c>
      <c r="P165" s="161">
        <v>0</v>
      </c>
      <c r="Q165" s="162">
        <f>P165*O165</f>
        <v>0</v>
      </c>
    </row>
    <row r="166" spans="1:17" ht="12.75">
      <c r="A166" s="327"/>
      <c r="B166" s="259"/>
      <c r="C166" s="259"/>
      <c r="D166" s="259"/>
      <c r="E166" s="259"/>
      <c r="F166" s="259"/>
      <c r="G166" s="259"/>
      <c r="H166" s="259"/>
      <c r="I166" s="259"/>
      <c r="J166" s="217"/>
      <c r="K166" s="217"/>
      <c r="L166" s="257"/>
      <c r="M166" s="258"/>
      <c r="N166" s="259"/>
      <c r="O166" s="260"/>
      <c r="P166" s="30" t="s">
        <v>695</v>
      </c>
      <c r="Q166" s="42">
        <f>SUM(Q163:Q165)</f>
        <v>0</v>
      </c>
    </row>
    <row r="167" spans="1:17" ht="12.75">
      <c r="A167" s="327"/>
      <c r="B167" s="259"/>
      <c r="C167" s="259"/>
      <c r="D167" s="259"/>
      <c r="E167" s="259"/>
      <c r="F167" s="259"/>
      <c r="G167" s="259"/>
      <c r="H167" s="259"/>
      <c r="I167" s="259"/>
      <c r="J167" s="217"/>
      <c r="K167" s="217"/>
      <c r="L167" s="257"/>
      <c r="M167" s="258"/>
      <c r="N167" s="259"/>
      <c r="O167" s="260"/>
      <c r="P167" s="32" t="s">
        <v>696</v>
      </c>
      <c r="Q167" s="42">
        <f>Q166+Q159+Q154</f>
        <v>0</v>
      </c>
    </row>
    <row r="168" spans="1:17" ht="12.75">
      <c r="A168" s="327"/>
      <c r="B168" s="92"/>
      <c r="C168" s="92"/>
      <c r="D168" s="92"/>
      <c r="E168" s="92"/>
      <c r="F168" s="92"/>
      <c r="G168" s="92"/>
      <c r="H168" s="92"/>
      <c r="I168" s="92"/>
      <c r="J168" s="253"/>
      <c r="K168" s="253"/>
      <c r="L168" s="54"/>
      <c r="M168" s="254"/>
      <c r="N168" s="92"/>
      <c r="O168" s="273"/>
      <c r="P168" s="255"/>
      <c r="Q168" s="116"/>
    </row>
    <row r="169" ht="12.75">
      <c r="Q169" s="116"/>
    </row>
    <row r="170" spans="1:17" ht="12.75">
      <c r="A170" s="327"/>
      <c r="B170" s="92" t="s">
        <v>45</v>
      </c>
      <c r="C170" s="92"/>
      <c r="D170" s="92"/>
      <c r="E170" s="92"/>
      <c r="F170" s="92"/>
      <c r="G170" s="92"/>
      <c r="H170" s="92"/>
      <c r="I170" s="92"/>
      <c r="J170" s="253"/>
      <c r="K170" s="253"/>
      <c r="L170" s="54"/>
      <c r="M170" s="254"/>
      <c r="N170" s="92"/>
      <c r="O170" s="273"/>
      <c r="P170" s="255"/>
      <c r="Q170" s="116"/>
    </row>
    <row r="171" spans="3:17" ht="12.75">
      <c r="C171" s="45" t="s">
        <v>730</v>
      </c>
      <c r="Q171" s="116"/>
    </row>
    <row r="172" spans="10:17" ht="12.75">
      <c r="J172" s="194" t="s">
        <v>19</v>
      </c>
      <c r="K172" s="194" t="s">
        <v>731</v>
      </c>
      <c r="L172" s="55" t="s">
        <v>732</v>
      </c>
      <c r="M172" s="118" t="s">
        <v>21</v>
      </c>
      <c r="N172" s="45" t="s">
        <v>22</v>
      </c>
      <c r="O172" s="220">
        <v>6</v>
      </c>
      <c r="P172" s="252">
        <v>0</v>
      </c>
      <c r="Q172" s="116">
        <f>P172*O172</f>
        <v>0</v>
      </c>
    </row>
    <row r="173" spans="2:17" ht="26.25">
      <c r="B173" s="265"/>
      <c r="C173" s="265"/>
      <c r="D173" s="265"/>
      <c r="E173" s="265"/>
      <c r="F173" s="265"/>
      <c r="G173" s="265"/>
      <c r="H173" s="265"/>
      <c r="I173" s="265"/>
      <c r="J173" s="218" t="s">
        <v>24</v>
      </c>
      <c r="K173" s="218" t="s">
        <v>733</v>
      </c>
      <c r="L173" s="263" t="s">
        <v>734</v>
      </c>
      <c r="M173" s="264" t="s">
        <v>21</v>
      </c>
      <c r="N173" s="265" t="s">
        <v>22</v>
      </c>
      <c r="O173" s="219">
        <v>6</v>
      </c>
      <c r="P173" s="161">
        <v>0</v>
      </c>
      <c r="Q173" s="162">
        <f>P173*O173</f>
        <v>0</v>
      </c>
    </row>
    <row r="174" spans="2:17" ht="12.75">
      <c r="B174" s="259"/>
      <c r="C174" s="259"/>
      <c r="D174" s="259"/>
      <c r="E174" s="259"/>
      <c r="F174" s="259"/>
      <c r="G174" s="259"/>
      <c r="H174" s="259"/>
      <c r="I174" s="259"/>
      <c r="J174" s="217"/>
      <c r="K174" s="217"/>
      <c r="L174" s="257"/>
      <c r="M174" s="258"/>
      <c r="N174" s="259"/>
      <c r="O174" s="260"/>
      <c r="P174" s="32" t="s">
        <v>735</v>
      </c>
      <c r="Q174" s="42">
        <f>SUM(Q172:Q173)</f>
        <v>0</v>
      </c>
    </row>
    <row r="175" spans="2:17" ht="12.75">
      <c r="B175" s="259"/>
      <c r="C175" s="259"/>
      <c r="D175" s="259"/>
      <c r="E175" s="259"/>
      <c r="F175" s="259"/>
      <c r="G175" s="259"/>
      <c r="H175" s="259"/>
      <c r="I175" s="259"/>
      <c r="J175" s="217"/>
      <c r="K175" s="217"/>
      <c r="L175" s="257"/>
      <c r="M175" s="258"/>
      <c r="N175" s="259"/>
      <c r="O175" s="260"/>
      <c r="P175" s="261"/>
      <c r="Q175" s="316"/>
    </row>
    <row r="176" ht="12.75">
      <c r="Q176" s="116"/>
    </row>
    <row r="177" spans="3:17" ht="12.75">
      <c r="C177" s="45" t="s">
        <v>57</v>
      </c>
      <c r="Q177" s="116"/>
    </row>
    <row r="178" spans="10:17" ht="39">
      <c r="J178" s="194" t="s">
        <v>19</v>
      </c>
      <c r="K178" s="194" t="s">
        <v>736</v>
      </c>
      <c r="L178" s="55" t="s">
        <v>737</v>
      </c>
      <c r="M178" s="118" t="s">
        <v>112</v>
      </c>
      <c r="N178" s="45" t="s">
        <v>112</v>
      </c>
      <c r="O178" s="220">
        <v>39.5</v>
      </c>
      <c r="P178" s="252">
        <v>0</v>
      </c>
      <c r="Q178" s="116">
        <f>P178*O178</f>
        <v>0</v>
      </c>
    </row>
    <row r="179" spans="2:17" ht="66">
      <c r="B179" s="265"/>
      <c r="C179" s="265"/>
      <c r="D179" s="265"/>
      <c r="E179" s="265"/>
      <c r="F179" s="265"/>
      <c r="G179" s="265"/>
      <c r="H179" s="265"/>
      <c r="I179" s="265"/>
      <c r="J179" s="218" t="s">
        <v>24</v>
      </c>
      <c r="K179" s="218" t="s">
        <v>738</v>
      </c>
      <c r="L179" s="263" t="s">
        <v>739</v>
      </c>
      <c r="M179" s="264" t="s">
        <v>21</v>
      </c>
      <c r="N179" s="265" t="s">
        <v>22</v>
      </c>
      <c r="O179" s="219">
        <v>1</v>
      </c>
      <c r="P179" s="161">
        <v>0</v>
      </c>
      <c r="Q179" s="162">
        <f>P179*O179</f>
        <v>0</v>
      </c>
    </row>
    <row r="180" spans="2:17" ht="12.75">
      <c r="B180" s="259"/>
      <c r="C180" s="259"/>
      <c r="D180" s="259"/>
      <c r="E180" s="259"/>
      <c r="F180" s="259"/>
      <c r="G180" s="259"/>
      <c r="H180" s="259"/>
      <c r="I180" s="259"/>
      <c r="J180" s="217"/>
      <c r="K180" s="217"/>
      <c r="L180" s="257"/>
      <c r="M180" s="258"/>
      <c r="N180" s="259"/>
      <c r="O180" s="260"/>
      <c r="P180" s="32" t="s">
        <v>102</v>
      </c>
      <c r="Q180" s="42">
        <f>SUM(Q178:Q179)</f>
        <v>0</v>
      </c>
    </row>
    <row r="181" spans="2:17" ht="12.75">
      <c r="B181" s="259"/>
      <c r="C181" s="259"/>
      <c r="D181" s="259"/>
      <c r="E181" s="259"/>
      <c r="F181" s="259"/>
      <c r="G181" s="259"/>
      <c r="H181" s="259"/>
      <c r="I181" s="259"/>
      <c r="J181" s="217"/>
      <c r="K181" s="217"/>
      <c r="L181" s="257"/>
      <c r="M181" s="258"/>
      <c r="N181" s="259"/>
      <c r="O181" s="260"/>
      <c r="P181" s="30" t="s">
        <v>105</v>
      </c>
      <c r="Q181" s="42">
        <f>Q180+Q174</f>
        <v>0</v>
      </c>
    </row>
    <row r="182" spans="2:17" ht="12.75">
      <c r="B182" s="259"/>
      <c r="C182" s="259"/>
      <c r="D182" s="259"/>
      <c r="E182" s="259"/>
      <c r="F182" s="259"/>
      <c r="G182" s="259"/>
      <c r="H182" s="259"/>
      <c r="I182" s="259"/>
      <c r="J182" s="217"/>
      <c r="K182" s="217"/>
      <c r="L182" s="257"/>
      <c r="M182" s="258"/>
      <c r="N182" s="259"/>
      <c r="O182" s="260"/>
      <c r="P182" s="261"/>
      <c r="Q182" s="316"/>
    </row>
    <row r="184" ht="12.75">
      <c r="B184" s="45" t="s">
        <v>282</v>
      </c>
    </row>
    <row r="185" ht="12.75">
      <c r="C185" s="45" t="s">
        <v>740</v>
      </c>
    </row>
    <row r="186" spans="10:17" ht="39">
      <c r="J186" s="194" t="s">
        <v>19</v>
      </c>
      <c r="K186" s="194" t="s">
        <v>741</v>
      </c>
      <c r="L186" s="55" t="s">
        <v>700</v>
      </c>
      <c r="M186" s="118" t="s">
        <v>319</v>
      </c>
      <c r="N186" s="45" t="s">
        <v>319</v>
      </c>
      <c r="O186" s="220">
        <v>100</v>
      </c>
      <c r="P186" s="252">
        <v>0</v>
      </c>
      <c r="Q186" s="116">
        <f aca="true" t="shared" si="2" ref="Q186:Q213">P186*O186</f>
        <v>0</v>
      </c>
    </row>
    <row r="187" spans="10:17" ht="26.25">
      <c r="J187" s="194" t="s">
        <v>24</v>
      </c>
      <c r="K187" s="194" t="s">
        <v>742</v>
      </c>
      <c r="L187" s="55" t="s">
        <v>702</v>
      </c>
      <c r="M187" s="118" t="s">
        <v>21</v>
      </c>
      <c r="N187" s="45" t="s">
        <v>22</v>
      </c>
      <c r="O187" s="220">
        <v>4</v>
      </c>
      <c r="P187" s="252">
        <v>0</v>
      </c>
      <c r="Q187" s="116">
        <f t="shared" si="2"/>
        <v>0</v>
      </c>
    </row>
    <row r="188" spans="10:17" ht="26.25">
      <c r="J188" s="194" t="s">
        <v>27</v>
      </c>
      <c r="K188" s="194" t="s">
        <v>743</v>
      </c>
      <c r="L188" s="55" t="s">
        <v>704</v>
      </c>
      <c r="M188" s="118" t="s">
        <v>21</v>
      </c>
      <c r="N188" s="45" t="s">
        <v>22</v>
      </c>
      <c r="O188" s="220">
        <v>2</v>
      </c>
      <c r="P188" s="252">
        <v>0</v>
      </c>
      <c r="Q188" s="116">
        <f t="shared" si="2"/>
        <v>0</v>
      </c>
    </row>
    <row r="189" spans="10:17" ht="26.25">
      <c r="J189" s="194" t="s">
        <v>28</v>
      </c>
      <c r="K189" s="194" t="s">
        <v>744</v>
      </c>
      <c r="L189" s="55" t="s">
        <v>706</v>
      </c>
      <c r="M189" s="118" t="s">
        <v>21</v>
      </c>
      <c r="N189" s="45" t="s">
        <v>22</v>
      </c>
      <c r="O189" s="220">
        <v>1</v>
      </c>
      <c r="P189" s="252">
        <v>0</v>
      </c>
      <c r="Q189" s="116">
        <f t="shared" si="2"/>
        <v>0</v>
      </c>
    </row>
    <row r="190" spans="10:17" ht="26.25">
      <c r="J190" s="194" t="s">
        <v>29</v>
      </c>
      <c r="K190" s="194" t="s">
        <v>745</v>
      </c>
      <c r="L190" s="55" t="s">
        <v>746</v>
      </c>
      <c r="M190" s="118" t="s">
        <v>21</v>
      </c>
      <c r="N190" s="45" t="s">
        <v>22</v>
      </c>
      <c r="O190" s="220">
        <v>1</v>
      </c>
      <c r="P190" s="252">
        <v>0</v>
      </c>
      <c r="Q190" s="116">
        <f t="shared" si="2"/>
        <v>0</v>
      </c>
    </row>
    <row r="191" spans="10:17" ht="26.25">
      <c r="J191" s="194" t="s">
        <v>62</v>
      </c>
      <c r="K191" s="194" t="s">
        <v>747</v>
      </c>
      <c r="L191" s="55" t="s">
        <v>708</v>
      </c>
      <c r="M191" s="118" t="s">
        <v>21</v>
      </c>
      <c r="N191" s="45" t="s">
        <v>22</v>
      </c>
      <c r="O191" s="220">
        <v>1</v>
      </c>
      <c r="P191" s="252">
        <v>0</v>
      </c>
      <c r="Q191" s="116">
        <f t="shared" si="2"/>
        <v>0</v>
      </c>
    </row>
    <row r="192" spans="10:17" ht="26.25">
      <c r="J192" s="194" t="s">
        <v>63</v>
      </c>
      <c r="K192" s="194" t="s">
        <v>748</v>
      </c>
      <c r="L192" s="55" t="s">
        <v>749</v>
      </c>
      <c r="M192" s="118" t="s">
        <v>21</v>
      </c>
      <c r="N192" s="45" t="s">
        <v>22</v>
      </c>
      <c r="O192" s="220">
        <v>23</v>
      </c>
      <c r="P192" s="252">
        <v>0</v>
      </c>
      <c r="Q192" s="116">
        <f t="shared" si="2"/>
        <v>0</v>
      </c>
    </row>
    <row r="193" spans="10:17" ht="26.25">
      <c r="J193" s="194" t="s">
        <v>65</v>
      </c>
      <c r="K193" s="194" t="s">
        <v>750</v>
      </c>
      <c r="L193" s="55" t="s">
        <v>751</v>
      </c>
      <c r="M193" s="118" t="s">
        <v>21</v>
      </c>
      <c r="N193" s="45" t="s">
        <v>22</v>
      </c>
      <c r="O193" s="220">
        <v>2</v>
      </c>
      <c r="P193" s="252">
        <v>0</v>
      </c>
      <c r="Q193" s="116">
        <f t="shared" si="2"/>
        <v>0</v>
      </c>
    </row>
    <row r="194" spans="10:17" ht="26.25">
      <c r="J194" s="194" t="s">
        <v>68</v>
      </c>
      <c r="K194" s="194" t="s">
        <v>752</v>
      </c>
      <c r="L194" s="55" t="s">
        <v>753</v>
      </c>
      <c r="M194" s="118" t="s">
        <v>21</v>
      </c>
      <c r="N194" s="45" t="s">
        <v>22</v>
      </c>
      <c r="O194" s="220">
        <v>2</v>
      </c>
      <c r="P194" s="252">
        <v>0</v>
      </c>
      <c r="Q194" s="116">
        <f t="shared" si="2"/>
        <v>0</v>
      </c>
    </row>
    <row r="195" spans="10:17" ht="26.25">
      <c r="J195" s="194" t="s">
        <v>391</v>
      </c>
      <c r="K195" s="194" t="s">
        <v>754</v>
      </c>
      <c r="L195" s="55" t="s">
        <v>755</v>
      </c>
      <c r="M195" s="118" t="s">
        <v>21</v>
      </c>
      <c r="N195" s="45" t="s">
        <v>22</v>
      </c>
      <c r="O195" s="220">
        <v>1</v>
      </c>
      <c r="P195" s="252">
        <v>0</v>
      </c>
      <c r="Q195" s="116">
        <f t="shared" si="2"/>
        <v>0</v>
      </c>
    </row>
    <row r="196" spans="10:17" ht="26.25">
      <c r="J196" s="194" t="s">
        <v>394</v>
      </c>
      <c r="K196" s="194" t="s">
        <v>756</v>
      </c>
      <c r="L196" s="55" t="s">
        <v>757</v>
      </c>
      <c r="M196" s="118" t="s">
        <v>21</v>
      </c>
      <c r="N196" s="45" t="s">
        <v>22</v>
      </c>
      <c r="O196" s="220">
        <v>2</v>
      </c>
      <c r="P196" s="252">
        <v>0</v>
      </c>
      <c r="Q196" s="116">
        <f t="shared" si="2"/>
        <v>0</v>
      </c>
    </row>
    <row r="197" spans="10:17" ht="12.75">
      <c r="J197" s="194" t="s">
        <v>397</v>
      </c>
      <c r="K197" s="194" t="s">
        <v>758</v>
      </c>
      <c r="L197" s="55" t="s">
        <v>759</v>
      </c>
      <c r="M197" s="118" t="s">
        <v>21</v>
      </c>
      <c r="N197" s="45" t="s">
        <v>22</v>
      </c>
      <c r="O197" s="220">
        <v>1</v>
      </c>
      <c r="P197" s="252">
        <v>0</v>
      </c>
      <c r="Q197" s="116">
        <f t="shared" si="2"/>
        <v>0</v>
      </c>
    </row>
    <row r="198" spans="10:17" ht="26.25">
      <c r="J198" s="194" t="s">
        <v>400</v>
      </c>
      <c r="K198" s="194" t="s">
        <v>760</v>
      </c>
      <c r="L198" s="55" t="s">
        <v>710</v>
      </c>
      <c r="M198" s="118" t="s">
        <v>21</v>
      </c>
      <c r="N198" s="45" t="s">
        <v>22</v>
      </c>
      <c r="O198" s="220">
        <v>2</v>
      </c>
      <c r="P198" s="252">
        <v>0</v>
      </c>
      <c r="Q198" s="116">
        <f t="shared" si="2"/>
        <v>0</v>
      </c>
    </row>
    <row r="199" spans="10:17" ht="26.25">
      <c r="J199" s="194" t="s">
        <v>403</v>
      </c>
      <c r="K199" s="194" t="s">
        <v>761</v>
      </c>
      <c r="L199" s="55" t="s">
        <v>762</v>
      </c>
      <c r="M199" s="118" t="s">
        <v>21</v>
      </c>
      <c r="N199" s="45" t="s">
        <v>22</v>
      </c>
      <c r="O199" s="220">
        <v>3</v>
      </c>
      <c r="P199" s="252">
        <v>0</v>
      </c>
      <c r="Q199" s="116">
        <f t="shared" si="2"/>
        <v>0</v>
      </c>
    </row>
    <row r="200" spans="10:17" ht="26.25">
      <c r="J200" s="194" t="s">
        <v>406</v>
      </c>
      <c r="K200" s="194" t="s">
        <v>763</v>
      </c>
      <c r="L200" s="55" t="s">
        <v>764</v>
      </c>
      <c r="M200" s="118" t="s">
        <v>21</v>
      </c>
      <c r="N200" s="45" t="s">
        <v>22</v>
      </c>
      <c r="O200" s="220">
        <v>2</v>
      </c>
      <c r="P200" s="252">
        <v>0</v>
      </c>
      <c r="Q200" s="116">
        <f t="shared" si="2"/>
        <v>0</v>
      </c>
    </row>
    <row r="201" spans="10:17" ht="12.75">
      <c r="J201" s="194" t="s">
        <v>409</v>
      </c>
      <c r="K201" s="194" t="s">
        <v>765</v>
      </c>
      <c r="L201" s="55" t="s">
        <v>712</v>
      </c>
      <c r="M201" s="118" t="s">
        <v>319</v>
      </c>
      <c r="N201" s="45" t="s">
        <v>319</v>
      </c>
      <c r="O201" s="220">
        <v>100</v>
      </c>
      <c r="P201" s="252">
        <v>0</v>
      </c>
      <c r="Q201" s="116">
        <f t="shared" si="2"/>
        <v>0</v>
      </c>
    </row>
    <row r="202" spans="10:17" ht="26.25">
      <c r="J202" s="194" t="s">
        <v>766</v>
      </c>
      <c r="K202" s="194" t="s">
        <v>767</v>
      </c>
      <c r="L202" s="55" t="s">
        <v>768</v>
      </c>
      <c r="M202" s="118" t="s">
        <v>21</v>
      </c>
      <c r="N202" s="45" t="s">
        <v>22</v>
      </c>
      <c r="O202" s="220">
        <v>1</v>
      </c>
      <c r="P202" s="252">
        <v>0</v>
      </c>
      <c r="Q202" s="116">
        <f t="shared" si="2"/>
        <v>0</v>
      </c>
    </row>
    <row r="203" spans="10:17" ht="26.25">
      <c r="J203" s="194" t="s">
        <v>769</v>
      </c>
      <c r="K203" s="194" t="s">
        <v>770</v>
      </c>
      <c r="L203" s="55" t="s">
        <v>714</v>
      </c>
      <c r="M203" s="118" t="s">
        <v>319</v>
      </c>
      <c r="N203" s="45" t="s">
        <v>319</v>
      </c>
      <c r="O203" s="220">
        <v>100</v>
      </c>
      <c r="P203" s="252">
        <v>0</v>
      </c>
      <c r="Q203" s="116">
        <f t="shared" si="2"/>
        <v>0</v>
      </c>
    </row>
    <row r="204" spans="10:17" ht="26.25">
      <c r="J204" s="194" t="s">
        <v>771</v>
      </c>
      <c r="K204" s="194" t="s">
        <v>772</v>
      </c>
      <c r="L204" s="55" t="s">
        <v>716</v>
      </c>
      <c r="M204" s="118" t="s">
        <v>319</v>
      </c>
      <c r="N204" s="45" t="s">
        <v>319</v>
      </c>
      <c r="O204" s="220">
        <v>100</v>
      </c>
      <c r="P204" s="252">
        <v>0</v>
      </c>
      <c r="Q204" s="116">
        <f t="shared" si="2"/>
        <v>0</v>
      </c>
    </row>
    <row r="205" spans="10:17" ht="12.75">
      <c r="J205" s="194" t="s">
        <v>773</v>
      </c>
      <c r="K205" s="194" t="s">
        <v>774</v>
      </c>
      <c r="L205" s="55" t="s">
        <v>718</v>
      </c>
      <c r="M205" s="118" t="s">
        <v>319</v>
      </c>
      <c r="N205" s="45" t="s">
        <v>319</v>
      </c>
      <c r="O205" s="220">
        <v>100</v>
      </c>
      <c r="P205" s="252">
        <v>0</v>
      </c>
      <c r="Q205" s="116">
        <f t="shared" si="2"/>
        <v>0</v>
      </c>
    </row>
    <row r="206" spans="10:17" ht="26.25">
      <c r="J206" s="194" t="s">
        <v>775</v>
      </c>
      <c r="K206" s="194" t="s">
        <v>776</v>
      </c>
      <c r="L206" s="55" t="s">
        <v>720</v>
      </c>
      <c r="M206" s="118" t="s">
        <v>21</v>
      </c>
      <c r="N206" s="45" t="s">
        <v>22</v>
      </c>
      <c r="O206" s="220">
        <v>2</v>
      </c>
      <c r="P206" s="252">
        <v>0</v>
      </c>
      <c r="Q206" s="116">
        <f t="shared" si="2"/>
        <v>0</v>
      </c>
    </row>
    <row r="207" spans="10:17" ht="26.25">
      <c r="J207" s="194" t="s">
        <v>777</v>
      </c>
      <c r="K207" s="194" t="s">
        <v>778</v>
      </c>
      <c r="L207" s="55" t="s">
        <v>779</v>
      </c>
      <c r="M207" s="118" t="s">
        <v>21</v>
      </c>
      <c r="N207" s="45" t="s">
        <v>22</v>
      </c>
      <c r="O207" s="220">
        <v>1</v>
      </c>
      <c r="P207" s="252">
        <v>0</v>
      </c>
      <c r="Q207" s="116">
        <f>P207*O207</f>
        <v>0</v>
      </c>
    </row>
    <row r="208" spans="2:24" ht="26.25">
      <c r="B208" s="265"/>
      <c r="C208" s="265"/>
      <c r="D208" s="265"/>
      <c r="E208" s="265"/>
      <c r="F208" s="265"/>
      <c r="G208" s="265"/>
      <c r="H208" s="265"/>
      <c r="I208" s="265"/>
      <c r="J208" s="218" t="s">
        <v>397</v>
      </c>
      <c r="K208" s="218" t="s">
        <v>827</v>
      </c>
      <c r="L208" s="263" t="s">
        <v>828</v>
      </c>
      <c r="M208" s="264" t="s">
        <v>21</v>
      </c>
      <c r="N208" s="265" t="s">
        <v>22</v>
      </c>
      <c r="O208" s="219">
        <v>2</v>
      </c>
      <c r="P208" s="161">
        <v>0</v>
      </c>
      <c r="Q208" s="162">
        <f>P208*O208</f>
        <v>0</v>
      </c>
      <c r="U208" s="77">
        <v>71698</v>
      </c>
      <c r="V208" s="77">
        <v>30965</v>
      </c>
      <c r="X208" s="77">
        <v>23506</v>
      </c>
    </row>
    <row r="209" spans="16:17" ht="12.75">
      <c r="P209" s="32" t="s">
        <v>780</v>
      </c>
      <c r="Q209" s="27">
        <f>SUM(Q186:Q208)</f>
        <v>0</v>
      </c>
    </row>
    <row r="210" ht="12.75">
      <c r="Q210" s="116"/>
    </row>
    <row r="211" ht="12.75">
      <c r="Q211" s="116"/>
    </row>
    <row r="212" spans="3:17" ht="12.75">
      <c r="C212" s="45" t="s">
        <v>781</v>
      </c>
      <c r="Q212" s="116"/>
    </row>
    <row r="213" spans="2:17" ht="52.5">
      <c r="B213" s="262"/>
      <c r="C213" s="262"/>
      <c r="D213" s="262"/>
      <c r="E213" s="262"/>
      <c r="F213" s="262"/>
      <c r="G213" s="262"/>
      <c r="H213" s="262"/>
      <c r="I213" s="262"/>
      <c r="J213" s="142" t="s">
        <v>19</v>
      </c>
      <c r="K213" s="142" t="s">
        <v>90</v>
      </c>
      <c r="L213" s="73" t="s">
        <v>91</v>
      </c>
      <c r="M213" s="312" t="s">
        <v>30</v>
      </c>
      <c r="N213" s="262" t="s">
        <v>31</v>
      </c>
      <c r="O213" s="219">
        <v>16</v>
      </c>
      <c r="P213" s="392">
        <v>55</v>
      </c>
      <c r="Q213" s="162">
        <f t="shared" si="2"/>
        <v>880</v>
      </c>
    </row>
    <row r="214" spans="16:17" ht="12.75">
      <c r="P214" s="32" t="s">
        <v>782</v>
      </c>
      <c r="Q214" s="27">
        <f>SUM(Q213:Q213)</f>
        <v>880</v>
      </c>
    </row>
    <row r="215" spans="16:17" ht="12.75">
      <c r="P215" s="32" t="s">
        <v>783</v>
      </c>
      <c r="Q215" s="27">
        <f>Q214+Q209</f>
        <v>880</v>
      </c>
    </row>
    <row r="216" spans="16:17" ht="12.75">
      <c r="P216" s="27"/>
      <c r="Q216" s="93"/>
    </row>
    <row r="217" spans="16:17" ht="17.25">
      <c r="P217" s="56" t="s">
        <v>2659</v>
      </c>
      <c r="Q217" s="27">
        <f>Q215+Q181+Q167+Q144</f>
        <v>880</v>
      </c>
    </row>
    <row r="220" spans="2:20" ht="17.25">
      <c r="B220" s="2" t="s">
        <v>2660</v>
      </c>
      <c r="C220" s="6"/>
      <c r="D220" s="6"/>
      <c r="E220" s="6"/>
      <c r="F220" s="6"/>
      <c r="G220" s="6"/>
      <c r="H220" s="6"/>
      <c r="I220" s="6"/>
      <c r="J220" s="98"/>
      <c r="K220" s="98"/>
      <c r="L220" s="8"/>
      <c r="M220" s="15"/>
      <c r="N220" s="6"/>
      <c r="O220" s="21"/>
      <c r="P220" s="12"/>
      <c r="R220" s="8"/>
      <c r="S220" s="8"/>
      <c r="T220" s="8"/>
    </row>
    <row r="221" spans="1:20" s="127" customFormat="1" ht="15">
      <c r="A221" s="94"/>
      <c r="B221" s="85"/>
      <c r="C221" s="85"/>
      <c r="D221" s="85"/>
      <c r="E221" s="85"/>
      <c r="F221" s="85"/>
      <c r="G221" s="85"/>
      <c r="H221" s="85"/>
      <c r="I221" s="85"/>
      <c r="J221" s="102"/>
      <c r="K221" s="102"/>
      <c r="L221" s="86"/>
      <c r="M221" s="87"/>
      <c r="N221" s="85"/>
      <c r="O221" s="88"/>
      <c r="P221" s="89"/>
      <c r="R221" s="86"/>
      <c r="S221" s="86"/>
      <c r="T221" s="86"/>
    </row>
    <row r="222" ht="12.75">
      <c r="B222" s="45" t="s">
        <v>18</v>
      </c>
    </row>
    <row r="223" ht="12.75">
      <c r="C223" s="45" t="s">
        <v>674</v>
      </c>
    </row>
    <row r="224" spans="10:17" ht="26.25">
      <c r="J224" s="194" t="s">
        <v>19</v>
      </c>
      <c r="K224" s="194" t="s">
        <v>675</v>
      </c>
      <c r="L224" s="55" t="s">
        <v>676</v>
      </c>
      <c r="M224" s="118" t="s">
        <v>118</v>
      </c>
      <c r="N224" s="45" t="s">
        <v>119</v>
      </c>
      <c r="O224" s="220">
        <v>0.032</v>
      </c>
      <c r="P224" s="252">
        <v>0</v>
      </c>
      <c r="Q224" s="116">
        <f>P224*O224</f>
        <v>0</v>
      </c>
    </row>
    <row r="225" spans="1:17" ht="26.25">
      <c r="A225" s="327"/>
      <c r="B225" s="265"/>
      <c r="C225" s="265"/>
      <c r="D225" s="265"/>
      <c r="E225" s="265"/>
      <c r="F225" s="265"/>
      <c r="G225" s="265"/>
      <c r="H225" s="265"/>
      <c r="I225" s="265"/>
      <c r="J225" s="218" t="s">
        <v>24</v>
      </c>
      <c r="K225" s="218" t="s">
        <v>677</v>
      </c>
      <c r="L225" s="263" t="s">
        <v>678</v>
      </c>
      <c r="M225" s="264" t="s">
        <v>21</v>
      </c>
      <c r="N225" s="265" t="s">
        <v>22</v>
      </c>
      <c r="O225" s="219">
        <v>5</v>
      </c>
      <c r="P225" s="161">
        <v>0</v>
      </c>
      <c r="Q225" s="162">
        <f>P225*O225</f>
        <v>0</v>
      </c>
    </row>
    <row r="226" spans="1:17" ht="12.75">
      <c r="A226" s="327"/>
      <c r="B226" s="259"/>
      <c r="C226" s="259"/>
      <c r="D226" s="259"/>
      <c r="E226" s="259"/>
      <c r="F226" s="259"/>
      <c r="G226" s="259"/>
      <c r="H226" s="259"/>
      <c r="I226" s="259"/>
      <c r="J226" s="217"/>
      <c r="K226" s="217"/>
      <c r="L226" s="257"/>
      <c r="M226" s="258"/>
      <c r="N226" s="259"/>
      <c r="O226" s="260"/>
      <c r="P226" s="32" t="s">
        <v>679</v>
      </c>
      <c r="Q226" s="42">
        <f>SUM(Q224:Q225)</f>
        <v>0</v>
      </c>
    </row>
    <row r="227" spans="1:17" ht="12.75">
      <c r="A227" s="327"/>
      <c r="B227" s="259"/>
      <c r="C227" s="259"/>
      <c r="D227" s="259"/>
      <c r="E227" s="259"/>
      <c r="F227" s="259"/>
      <c r="G227" s="259"/>
      <c r="H227" s="259"/>
      <c r="I227" s="259"/>
      <c r="J227" s="217"/>
      <c r="K227" s="217"/>
      <c r="L227" s="257"/>
      <c r="M227" s="258"/>
      <c r="N227" s="259"/>
      <c r="O227" s="260"/>
      <c r="P227" s="32" t="s">
        <v>99</v>
      </c>
      <c r="Q227" s="42">
        <f>Q226</f>
        <v>0</v>
      </c>
    </row>
    <row r="228" spans="1:17" ht="12.75">
      <c r="A228" s="327"/>
      <c r="B228" s="259"/>
      <c r="C228" s="259"/>
      <c r="D228" s="259"/>
      <c r="E228" s="259"/>
      <c r="F228" s="259"/>
      <c r="G228" s="259"/>
      <c r="H228" s="259"/>
      <c r="I228" s="259"/>
      <c r="J228" s="217"/>
      <c r="K228" s="217"/>
      <c r="L228" s="257"/>
      <c r="M228" s="258"/>
      <c r="N228" s="259"/>
      <c r="O228" s="260"/>
      <c r="P228" s="261"/>
      <c r="Q228" s="316"/>
    </row>
    <row r="229" spans="1:17" ht="12.75">
      <c r="A229" s="327"/>
      <c r="B229" s="259"/>
      <c r="C229" s="259"/>
      <c r="D229" s="259"/>
      <c r="E229" s="259"/>
      <c r="F229" s="259"/>
      <c r="G229" s="259"/>
      <c r="H229" s="259"/>
      <c r="I229" s="259"/>
      <c r="J229" s="217"/>
      <c r="K229" s="217"/>
      <c r="L229" s="257"/>
      <c r="M229" s="258"/>
      <c r="N229" s="259"/>
      <c r="O229" s="260"/>
      <c r="P229" s="261"/>
      <c r="Q229" s="316"/>
    </row>
    <row r="230" spans="2:17" ht="12.75">
      <c r="B230" s="45" t="s">
        <v>680</v>
      </c>
      <c r="Q230" s="116"/>
    </row>
    <row r="231" spans="3:17" ht="12.75">
      <c r="C231" s="45" t="s">
        <v>681</v>
      </c>
      <c r="Q231" s="116"/>
    </row>
    <row r="232" spans="1:17" ht="39">
      <c r="A232" s="327"/>
      <c r="B232" s="92"/>
      <c r="C232" s="92"/>
      <c r="D232" s="92"/>
      <c r="E232" s="92"/>
      <c r="F232" s="92"/>
      <c r="G232" s="92"/>
      <c r="H232" s="92"/>
      <c r="I232" s="92"/>
      <c r="J232" s="253" t="s">
        <v>19</v>
      </c>
      <c r="K232" s="253" t="s">
        <v>682</v>
      </c>
      <c r="L232" s="54" t="s">
        <v>683</v>
      </c>
      <c r="M232" s="254" t="s">
        <v>34</v>
      </c>
      <c r="N232" s="92" t="s">
        <v>34</v>
      </c>
      <c r="O232" s="220">
        <v>101</v>
      </c>
      <c r="P232" s="252">
        <v>0</v>
      </c>
      <c r="Q232" s="116">
        <f>P232*O232</f>
        <v>0</v>
      </c>
    </row>
    <row r="233" spans="1:17" ht="26.25">
      <c r="A233" s="327"/>
      <c r="B233" s="92"/>
      <c r="C233" s="92"/>
      <c r="D233" s="92"/>
      <c r="E233" s="92"/>
      <c r="F233" s="92"/>
      <c r="G233" s="92"/>
      <c r="H233" s="92"/>
      <c r="I233" s="92"/>
      <c r="J233" s="253" t="s">
        <v>24</v>
      </c>
      <c r="K233" s="253" t="s">
        <v>519</v>
      </c>
      <c r="L233" s="54" t="s">
        <v>728</v>
      </c>
      <c r="M233" s="254" t="s">
        <v>34</v>
      </c>
      <c r="N233" s="92" t="s">
        <v>34</v>
      </c>
      <c r="O233" s="220">
        <v>51</v>
      </c>
      <c r="P233" s="252">
        <v>0</v>
      </c>
      <c r="Q233" s="116">
        <f>P233*O233</f>
        <v>0</v>
      </c>
    </row>
    <row r="234" spans="1:17" ht="26.25">
      <c r="A234" s="327"/>
      <c r="B234" s="265"/>
      <c r="C234" s="265"/>
      <c r="D234" s="265"/>
      <c r="E234" s="265"/>
      <c r="F234" s="265"/>
      <c r="G234" s="265"/>
      <c r="H234" s="265"/>
      <c r="I234" s="265"/>
      <c r="J234" s="218" t="s">
        <v>27</v>
      </c>
      <c r="K234" s="218" t="s">
        <v>784</v>
      </c>
      <c r="L234" s="263" t="s">
        <v>685</v>
      </c>
      <c r="M234" s="264" t="s">
        <v>34</v>
      </c>
      <c r="N234" s="265" t="s">
        <v>34</v>
      </c>
      <c r="O234" s="219">
        <v>8</v>
      </c>
      <c r="P234" s="161">
        <v>0</v>
      </c>
      <c r="Q234" s="162">
        <f>P234*O234</f>
        <v>0</v>
      </c>
    </row>
    <row r="235" spans="1:17" ht="12.75">
      <c r="A235" s="327"/>
      <c r="B235" s="259"/>
      <c r="C235" s="259"/>
      <c r="D235" s="259"/>
      <c r="E235" s="259"/>
      <c r="F235" s="259"/>
      <c r="G235" s="259"/>
      <c r="H235" s="259"/>
      <c r="I235" s="259"/>
      <c r="J235" s="217"/>
      <c r="K235" s="217"/>
      <c r="L235" s="257"/>
      <c r="M235" s="258"/>
      <c r="N235" s="259"/>
      <c r="O235" s="260"/>
      <c r="P235" s="32" t="s">
        <v>686</v>
      </c>
      <c r="Q235" s="42">
        <f>SUM(Q232:Q234)</f>
        <v>0</v>
      </c>
    </row>
    <row r="236" spans="1:17" ht="12.75">
      <c r="A236" s="327"/>
      <c r="B236" s="259"/>
      <c r="C236" s="259"/>
      <c r="D236" s="259"/>
      <c r="E236" s="259"/>
      <c r="F236" s="259"/>
      <c r="G236" s="259"/>
      <c r="H236" s="259"/>
      <c r="I236" s="259"/>
      <c r="J236" s="217"/>
      <c r="K236" s="217"/>
      <c r="L236" s="257"/>
      <c r="M236" s="258"/>
      <c r="N236" s="259"/>
      <c r="O236" s="260"/>
      <c r="P236" s="261"/>
      <c r="Q236" s="316"/>
    </row>
    <row r="237" spans="1:17" ht="12.75">
      <c r="A237" s="327"/>
      <c r="B237" s="259"/>
      <c r="C237" s="259"/>
      <c r="D237" s="259"/>
      <c r="E237" s="259"/>
      <c r="F237" s="259"/>
      <c r="G237" s="259"/>
      <c r="H237" s="259"/>
      <c r="I237" s="259"/>
      <c r="J237" s="217"/>
      <c r="K237" s="217"/>
      <c r="L237" s="257"/>
      <c r="M237" s="258"/>
      <c r="N237" s="259"/>
      <c r="O237" s="260"/>
      <c r="P237" s="261"/>
      <c r="Q237" s="316"/>
    </row>
    <row r="238" spans="1:17" ht="12.75">
      <c r="A238" s="327"/>
      <c r="B238" s="92"/>
      <c r="C238" s="92" t="s">
        <v>687</v>
      </c>
      <c r="D238" s="92"/>
      <c r="E238" s="92"/>
      <c r="F238" s="92"/>
      <c r="G238" s="92"/>
      <c r="H238" s="92"/>
      <c r="I238" s="92"/>
      <c r="J238" s="253"/>
      <c r="K238" s="253"/>
      <c r="L238" s="54"/>
      <c r="M238" s="254"/>
      <c r="N238" s="92"/>
      <c r="P238" s="255"/>
      <c r="Q238" s="116"/>
    </row>
    <row r="239" spans="1:17" ht="12.75">
      <c r="A239" s="327"/>
      <c r="B239" s="265"/>
      <c r="C239" s="265"/>
      <c r="D239" s="265"/>
      <c r="E239" s="265"/>
      <c r="F239" s="265"/>
      <c r="G239" s="265"/>
      <c r="H239" s="265"/>
      <c r="I239" s="265"/>
      <c r="J239" s="218" t="s">
        <v>19</v>
      </c>
      <c r="K239" s="218" t="s">
        <v>688</v>
      </c>
      <c r="L239" s="263" t="s">
        <v>689</v>
      </c>
      <c r="M239" s="264" t="s">
        <v>39</v>
      </c>
      <c r="N239" s="265" t="s">
        <v>39</v>
      </c>
      <c r="O239" s="219">
        <v>34</v>
      </c>
      <c r="P239" s="161">
        <v>0</v>
      </c>
      <c r="Q239" s="162">
        <f>P239*O239</f>
        <v>0</v>
      </c>
    </row>
    <row r="240" spans="1:17" ht="12.75">
      <c r="A240" s="327"/>
      <c r="B240" s="259"/>
      <c r="C240" s="259"/>
      <c r="D240" s="259"/>
      <c r="E240" s="259"/>
      <c r="F240" s="259"/>
      <c r="G240" s="259"/>
      <c r="H240" s="259"/>
      <c r="I240" s="259"/>
      <c r="J240" s="217"/>
      <c r="K240" s="217"/>
      <c r="L240" s="257"/>
      <c r="M240" s="258"/>
      <c r="N240" s="259"/>
      <c r="O240" s="260"/>
      <c r="P240" s="30" t="s">
        <v>690</v>
      </c>
      <c r="Q240" s="42">
        <f>SUM(Q239)</f>
        <v>0</v>
      </c>
    </row>
    <row r="241" spans="1:17" ht="12.75">
      <c r="A241" s="327"/>
      <c r="B241" s="259"/>
      <c r="C241" s="259"/>
      <c r="D241" s="259"/>
      <c r="E241" s="259"/>
      <c r="F241" s="259"/>
      <c r="G241" s="259"/>
      <c r="H241" s="259"/>
      <c r="I241" s="259"/>
      <c r="J241" s="217"/>
      <c r="K241" s="217"/>
      <c r="L241" s="257"/>
      <c r="M241" s="258"/>
      <c r="N241" s="259"/>
      <c r="O241" s="260"/>
      <c r="P241" s="261"/>
      <c r="Q241" s="316"/>
    </row>
    <row r="242" spans="1:17" ht="12.75">
      <c r="A242" s="327"/>
      <c r="B242" s="259"/>
      <c r="C242" s="259"/>
      <c r="D242" s="259"/>
      <c r="E242" s="259"/>
      <c r="F242" s="259"/>
      <c r="G242" s="259"/>
      <c r="H242" s="259"/>
      <c r="I242" s="259"/>
      <c r="J242" s="217"/>
      <c r="K242" s="217"/>
      <c r="L242" s="257"/>
      <c r="M242" s="258"/>
      <c r="N242" s="259"/>
      <c r="O242" s="260"/>
      <c r="P242" s="261"/>
      <c r="Q242" s="316"/>
    </row>
    <row r="243" spans="1:17" ht="12.75">
      <c r="A243" s="327"/>
      <c r="B243" s="92"/>
      <c r="C243" s="92" t="s">
        <v>785</v>
      </c>
      <c r="D243" s="92"/>
      <c r="E243" s="92"/>
      <c r="F243" s="92"/>
      <c r="G243" s="92"/>
      <c r="H243" s="92"/>
      <c r="I243" s="92"/>
      <c r="J243" s="253"/>
      <c r="K243" s="253"/>
      <c r="L243" s="54"/>
      <c r="M243" s="254"/>
      <c r="N243" s="92"/>
      <c r="O243" s="273"/>
      <c r="P243" s="255"/>
      <c r="Q243" s="116"/>
    </row>
    <row r="244" spans="1:17" ht="12.75">
      <c r="A244" s="327"/>
      <c r="B244" s="265"/>
      <c r="C244" s="265"/>
      <c r="D244" s="265"/>
      <c r="E244" s="265"/>
      <c r="F244" s="265"/>
      <c r="G244" s="265"/>
      <c r="H244" s="265"/>
      <c r="I244" s="265"/>
      <c r="J244" s="218" t="s">
        <v>19</v>
      </c>
      <c r="K244" s="218" t="s">
        <v>786</v>
      </c>
      <c r="L244" s="263" t="s">
        <v>787</v>
      </c>
      <c r="M244" s="264" t="s">
        <v>39</v>
      </c>
      <c r="N244" s="265" t="s">
        <v>39</v>
      </c>
      <c r="O244" s="219">
        <v>25</v>
      </c>
      <c r="P244" s="161">
        <v>0</v>
      </c>
      <c r="Q244" s="162">
        <f>P244*O244</f>
        <v>0</v>
      </c>
    </row>
    <row r="245" spans="1:17" ht="12.75">
      <c r="A245" s="327"/>
      <c r="B245" s="259"/>
      <c r="C245" s="259"/>
      <c r="D245" s="259"/>
      <c r="E245" s="259"/>
      <c r="F245" s="259"/>
      <c r="G245" s="259"/>
      <c r="H245" s="259"/>
      <c r="I245" s="259"/>
      <c r="J245" s="217"/>
      <c r="K245" s="217"/>
      <c r="L245" s="257"/>
      <c r="M245" s="258"/>
      <c r="N245" s="259"/>
      <c r="O245" s="260"/>
      <c r="P245" s="30" t="s">
        <v>788</v>
      </c>
      <c r="Q245" s="42">
        <f>SUM(Q244)</f>
        <v>0</v>
      </c>
    </row>
    <row r="246" spans="1:17" ht="12.75">
      <c r="A246" s="327"/>
      <c r="B246" s="259"/>
      <c r="C246" s="259"/>
      <c r="D246" s="259"/>
      <c r="E246" s="259"/>
      <c r="F246" s="259"/>
      <c r="G246" s="259"/>
      <c r="H246" s="259"/>
      <c r="I246" s="259"/>
      <c r="J246" s="217"/>
      <c r="K246" s="217"/>
      <c r="L246" s="257"/>
      <c r="M246" s="258"/>
      <c r="N246" s="259"/>
      <c r="O246" s="260"/>
      <c r="P246" s="261"/>
      <c r="Q246" s="316"/>
    </row>
    <row r="247" spans="1:17" ht="12.75">
      <c r="A247" s="327"/>
      <c r="B247" s="259"/>
      <c r="C247" s="259"/>
      <c r="D247" s="259"/>
      <c r="E247" s="259"/>
      <c r="F247" s="259"/>
      <c r="G247" s="259"/>
      <c r="H247" s="259"/>
      <c r="I247" s="259"/>
      <c r="J247" s="217"/>
      <c r="K247" s="217"/>
      <c r="L247" s="257"/>
      <c r="M247" s="258"/>
      <c r="N247" s="259"/>
      <c r="O247" s="260"/>
      <c r="P247" s="261"/>
      <c r="Q247" s="316"/>
    </row>
    <row r="248" spans="1:17" ht="12.75">
      <c r="A248" s="327"/>
      <c r="B248" s="92"/>
      <c r="C248" s="92" t="s">
        <v>789</v>
      </c>
      <c r="D248" s="92"/>
      <c r="E248" s="92"/>
      <c r="F248" s="92"/>
      <c r="G248" s="92"/>
      <c r="H248" s="92"/>
      <c r="I248" s="92"/>
      <c r="J248" s="253"/>
      <c r="K248" s="253"/>
      <c r="L248" s="54"/>
      <c r="M248" s="254"/>
      <c r="N248" s="92"/>
      <c r="O248" s="273"/>
      <c r="P248" s="255"/>
      <c r="Q248" s="116"/>
    </row>
    <row r="249" spans="1:17" ht="39">
      <c r="A249" s="327"/>
      <c r="B249" s="92"/>
      <c r="C249" s="92"/>
      <c r="D249" s="92"/>
      <c r="E249" s="92"/>
      <c r="F249" s="92"/>
      <c r="G249" s="92"/>
      <c r="H249" s="92"/>
      <c r="I249" s="92"/>
      <c r="J249" s="253" t="s">
        <v>19</v>
      </c>
      <c r="K249" s="253" t="s">
        <v>790</v>
      </c>
      <c r="L249" s="54" t="s">
        <v>692</v>
      </c>
      <c r="M249" s="254" t="s">
        <v>34</v>
      </c>
      <c r="N249" s="92" t="s">
        <v>34</v>
      </c>
      <c r="O249" s="273">
        <v>2</v>
      </c>
      <c r="P249" s="255">
        <v>0</v>
      </c>
      <c r="Q249" s="116">
        <f>P249*O249</f>
        <v>0</v>
      </c>
    </row>
    <row r="250" spans="1:17" ht="39">
      <c r="A250" s="327"/>
      <c r="B250" s="265"/>
      <c r="C250" s="265"/>
      <c r="D250" s="265"/>
      <c r="E250" s="265"/>
      <c r="F250" s="265"/>
      <c r="G250" s="265"/>
      <c r="H250" s="265"/>
      <c r="I250" s="265"/>
      <c r="J250" s="218" t="s">
        <v>24</v>
      </c>
      <c r="K250" s="218" t="s">
        <v>791</v>
      </c>
      <c r="L250" s="263" t="s">
        <v>792</v>
      </c>
      <c r="M250" s="264" t="s">
        <v>34</v>
      </c>
      <c r="N250" s="265" t="s">
        <v>34</v>
      </c>
      <c r="O250" s="219">
        <v>146</v>
      </c>
      <c r="P250" s="161">
        <v>0</v>
      </c>
      <c r="Q250" s="162">
        <f>P250*O250</f>
        <v>0</v>
      </c>
    </row>
    <row r="251" spans="1:17" ht="12.75">
      <c r="A251" s="327"/>
      <c r="B251" s="259"/>
      <c r="C251" s="259"/>
      <c r="D251" s="259"/>
      <c r="E251" s="259"/>
      <c r="F251" s="259"/>
      <c r="G251" s="259"/>
      <c r="H251" s="259"/>
      <c r="I251" s="259"/>
      <c r="J251" s="217"/>
      <c r="K251" s="217"/>
      <c r="L251" s="257"/>
      <c r="M251" s="258"/>
      <c r="N251" s="259"/>
      <c r="O251" s="260"/>
      <c r="P251" s="30" t="s">
        <v>793</v>
      </c>
      <c r="Q251" s="42">
        <f>SUM(Q249:Q250)</f>
        <v>0</v>
      </c>
    </row>
    <row r="252" spans="1:17" ht="12.75">
      <c r="A252" s="327"/>
      <c r="B252" s="259"/>
      <c r="C252" s="259"/>
      <c r="D252" s="259"/>
      <c r="E252" s="259"/>
      <c r="F252" s="259"/>
      <c r="G252" s="259"/>
      <c r="H252" s="259"/>
      <c r="I252" s="259"/>
      <c r="J252" s="217"/>
      <c r="K252" s="217"/>
      <c r="L252" s="257"/>
      <c r="M252" s="258"/>
      <c r="N252" s="259"/>
      <c r="O252" s="260"/>
      <c r="P252" s="32" t="s">
        <v>696</v>
      </c>
      <c r="Q252" s="42">
        <f>Q251+Q245+Q240+Q235</f>
        <v>0</v>
      </c>
    </row>
    <row r="253" spans="1:17" ht="12.75">
      <c r="A253" s="327"/>
      <c r="B253" s="92"/>
      <c r="C253" s="92"/>
      <c r="D253" s="92"/>
      <c r="E253" s="92"/>
      <c r="F253" s="92"/>
      <c r="G253" s="92"/>
      <c r="H253" s="92"/>
      <c r="I253" s="92"/>
      <c r="J253" s="253"/>
      <c r="K253" s="253"/>
      <c r="L253" s="54"/>
      <c r="M253" s="254"/>
      <c r="N253" s="92"/>
      <c r="O253" s="273"/>
      <c r="P253" s="255"/>
      <c r="Q253" s="116"/>
    </row>
    <row r="254" spans="1:17" ht="12.75">
      <c r="A254" s="327"/>
      <c r="B254" s="92"/>
      <c r="C254" s="92"/>
      <c r="D254" s="92"/>
      <c r="E254" s="92"/>
      <c r="F254" s="92"/>
      <c r="G254" s="92"/>
      <c r="H254" s="92"/>
      <c r="I254" s="92"/>
      <c r="J254" s="253"/>
      <c r="K254" s="253"/>
      <c r="L254" s="54"/>
      <c r="M254" s="254"/>
      <c r="N254" s="92"/>
      <c r="O254" s="273"/>
      <c r="P254" s="255"/>
      <c r="Q254" s="116"/>
    </row>
    <row r="255" spans="1:17" ht="12.75">
      <c r="A255" s="327"/>
      <c r="C255" s="92"/>
      <c r="D255" s="92"/>
      <c r="E255" s="92"/>
      <c r="F255" s="92"/>
      <c r="G255" s="92"/>
      <c r="H255" s="92"/>
      <c r="I255" s="92"/>
      <c r="J255" s="253"/>
      <c r="K255" s="253"/>
      <c r="L255" s="54"/>
      <c r="M255" s="254"/>
      <c r="N255" s="92"/>
      <c r="O255" s="273"/>
      <c r="P255" s="255"/>
      <c r="Q255" s="116"/>
    </row>
    <row r="256" spans="3:17" ht="12.75">
      <c r="C256" s="45" t="s">
        <v>730</v>
      </c>
      <c r="Q256" s="116"/>
    </row>
    <row r="257" spans="1:17" ht="12.75">
      <c r="A257" s="327"/>
      <c r="B257" s="92"/>
      <c r="C257" s="92"/>
      <c r="D257" s="92"/>
      <c r="E257" s="92"/>
      <c r="F257" s="92"/>
      <c r="G257" s="92"/>
      <c r="H257" s="92"/>
      <c r="I257" s="92"/>
      <c r="J257" s="253" t="s">
        <v>19</v>
      </c>
      <c r="K257" s="253" t="s">
        <v>794</v>
      </c>
      <c r="L257" s="54" t="s">
        <v>732</v>
      </c>
      <c r="M257" s="254" t="s">
        <v>21</v>
      </c>
      <c r="N257" s="92" t="s">
        <v>22</v>
      </c>
      <c r="O257" s="273">
        <v>1</v>
      </c>
      <c r="P257" s="255">
        <v>0</v>
      </c>
      <c r="Q257" s="116">
        <f>P257*O257</f>
        <v>0</v>
      </c>
    </row>
    <row r="258" spans="2:17" ht="26.25">
      <c r="B258" s="265"/>
      <c r="C258" s="265"/>
      <c r="D258" s="265"/>
      <c r="E258" s="265"/>
      <c r="F258" s="265"/>
      <c r="G258" s="265"/>
      <c r="H258" s="265"/>
      <c r="I258" s="265"/>
      <c r="J258" s="218" t="s">
        <v>24</v>
      </c>
      <c r="K258" s="218" t="s">
        <v>795</v>
      </c>
      <c r="L258" s="263" t="s">
        <v>734</v>
      </c>
      <c r="M258" s="264" t="s">
        <v>21</v>
      </c>
      <c r="N258" s="265" t="s">
        <v>22</v>
      </c>
      <c r="O258" s="219">
        <v>1</v>
      </c>
      <c r="P258" s="161">
        <v>0</v>
      </c>
      <c r="Q258" s="162">
        <f>P258*O258</f>
        <v>0</v>
      </c>
    </row>
    <row r="259" spans="2:17" ht="12.75">
      <c r="B259" s="259"/>
      <c r="C259" s="259"/>
      <c r="D259" s="259"/>
      <c r="E259" s="259"/>
      <c r="F259" s="259"/>
      <c r="G259" s="259"/>
      <c r="H259" s="259"/>
      <c r="I259" s="259"/>
      <c r="J259" s="217"/>
      <c r="K259" s="217"/>
      <c r="L259" s="257"/>
      <c r="M259" s="258"/>
      <c r="N259" s="259"/>
      <c r="O259" s="260"/>
      <c r="P259" s="32" t="s">
        <v>735</v>
      </c>
      <c r="Q259" s="42">
        <f>SUM(Q257:Q258)</f>
        <v>0</v>
      </c>
    </row>
    <row r="260" spans="2:17" ht="12.75">
      <c r="B260" s="259"/>
      <c r="C260" s="259"/>
      <c r="D260" s="259"/>
      <c r="E260" s="259"/>
      <c r="F260" s="259"/>
      <c r="G260" s="259"/>
      <c r="H260" s="259"/>
      <c r="I260" s="259"/>
      <c r="J260" s="217"/>
      <c r="K260" s="217"/>
      <c r="L260" s="257"/>
      <c r="M260" s="258"/>
      <c r="N260" s="259"/>
      <c r="O260" s="260"/>
      <c r="P260" s="261"/>
      <c r="Q260" s="316"/>
    </row>
    <row r="261" spans="2:17" ht="12.75">
      <c r="B261" s="259"/>
      <c r="C261" s="259"/>
      <c r="D261" s="259"/>
      <c r="E261" s="259"/>
      <c r="F261" s="259"/>
      <c r="G261" s="259"/>
      <c r="H261" s="259"/>
      <c r="I261" s="259"/>
      <c r="J261" s="217"/>
      <c r="K261" s="217"/>
      <c r="L261" s="257"/>
      <c r="M261" s="258"/>
      <c r="N261" s="259"/>
      <c r="O261" s="260"/>
      <c r="P261" s="261"/>
      <c r="Q261" s="316"/>
    </row>
    <row r="262" ht="12.75">
      <c r="Q262" s="116"/>
    </row>
    <row r="263" spans="3:17" ht="12.75">
      <c r="C263" s="45" t="s">
        <v>57</v>
      </c>
      <c r="Q263" s="116"/>
    </row>
    <row r="264" spans="10:17" ht="66">
      <c r="J264" s="194" t="s">
        <v>19</v>
      </c>
      <c r="K264" s="194" t="s">
        <v>796</v>
      </c>
      <c r="L264" s="55" t="s">
        <v>797</v>
      </c>
      <c r="M264" s="118" t="s">
        <v>21</v>
      </c>
      <c r="N264" s="45" t="s">
        <v>22</v>
      </c>
      <c r="O264" s="220">
        <v>1</v>
      </c>
      <c r="P264" s="252">
        <v>0</v>
      </c>
      <c r="Q264" s="116">
        <f>P264*O264</f>
        <v>0</v>
      </c>
    </row>
    <row r="265" spans="2:17" ht="39">
      <c r="B265" s="265"/>
      <c r="C265" s="265"/>
      <c r="D265" s="265"/>
      <c r="E265" s="265"/>
      <c r="F265" s="265"/>
      <c r="G265" s="265"/>
      <c r="H265" s="265"/>
      <c r="I265" s="265"/>
      <c r="J265" s="218" t="s">
        <v>24</v>
      </c>
      <c r="K265" s="218" t="s">
        <v>371</v>
      </c>
      <c r="L265" s="263" t="s">
        <v>2482</v>
      </c>
      <c r="M265" s="264" t="s">
        <v>112</v>
      </c>
      <c r="N265" s="265" t="s">
        <v>112</v>
      </c>
      <c r="O265" s="219">
        <v>24</v>
      </c>
      <c r="P265" s="161">
        <v>0</v>
      </c>
      <c r="Q265" s="162">
        <f>P265*O265</f>
        <v>0</v>
      </c>
    </row>
    <row r="266" spans="16:17" ht="12.75">
      <c r="P266" s="32" t="s">
        <v>102</v>
      </c>
      <c r="Q266" s="27">
        <f>SUM(Q264:Q265)</f>
        <v>0</v>
      </c>
    </row>
    <row r="267" spans="16:17" ht="12.75">
      <c r="P267" s="30" t="s">
        <v>105</v>
      </c>
      <c r="Q267" s="27">
        <f>Q266+Q259</f>
        <v>0</v>
      </c>
    </row>
    <row r="270" ht="12.75">
      <c r="B270" s="45" t="s">
        <v>282</v>
      </c>
    </row>
    <row r="271" ht="12.75">
      <c r="C271" s="45" t="s">
        <v>740</v>
      </c>
    </row>
    <row r="272" spans="10:17" ht="52.5">
      <c r="J272" s="194" t="s">
        <v>19</v>
      </c>
      <c r="K272" s="194" t="s">
        <v>798</v>
      </c>
      <c r="L272" s="55" t="s">
        <v>799</v>
      </c>
      <c r="M272" s="118" t="s">
        <v>319</v>
      </c>
      <c r="N272" s="45" t="s">
        <v>319</v>
      </c>
      <c r="O272" s="220">
        <v>32</v>
      </c>
      <c r="P272" s="252">
        <v>0</v>
      </c>
      <c r="Q272" s="116">
        <f aca="true" t="shared" si="3" ref="Q272:Q295">P272*O272</f>
        <v>0</v>
      </c>
    </row>
    <row r="273" spans="10:17" ht="26.25">
      <c r="J273" s="194" t="s">
        <v>24</v>
      </c>
      <c r="K273" s="194" t="s">
        <v>800</v>
      </c>
      <c r="L273" s="55" t="s">
        <v>801</v>
      </c>
      <c r="M273" s="118" t="s">
        <v>21</v>
      </c>
      <c r="N273" s="45" t="s">
        <v>22</v>
      </c>
      <c r="O273" s="220">
        <v>2</v>
      </c>
      <c r="P273" s="252">
        <v>0</v>
      </c>
      <c r="Q273" s="116">
        <f t="shared" si="3"/>
        <v>0</v>
      </c>
    </row>
    <row r="274" spans="10:17" ht="26.25">
      <c r="J274" s="194" t="s">
        <v>27</v>
      </c>
      <c r="K274" s="194" t="s">
        <v>802</v>
      </c>
      <c r="L274" s="55" t="s">
        <v>803</v>
      </c>
      <c r="M274" s="118" t="s">
        <v>21</v>
      </c>
      <c r="N274" s="45" t="s">
        <v>22</v>
      </c>
      <c r="O274" s="220">
        <v>1</v>
      </c>
      <c r="P274" s="252">
        <v>0</v>
      </c>
      <c r="Q274" s="116">
        <f t="shared" si="3"/>
        <v>0</v>
      </c>
    </row>
    <row r="275" spans="10:17" ht="26.25">
      <c r="J275" s="194" t="s">
        <v>28</v>
      </c>
      <c r="K275" s="194" t="s">
        <v>804</v>
      </c>
      <c r="L275" s="55" t="s">
        <v>779</v>
      </c>
      <c r="M275" s="118" t="s">
        <v>21</v>
      </c>
      <c r="N275" s="45" t="s">
        <v>22</v>
      </c>
      <c r="O275" s="220">
        <v>1</v>
      </c>
      <c r="P275" s="252">
        <v>0</v>
      </c>
      <c r="Q275" s="116">
        <f t="shared" si="3"/>
        <v>0</v>
      </c>
    </row>
    <row r="276" spans="10:17" ht="12.75">
      <c r="J276" s="194" t="s">
        <v>29</v>
      </c>
      <c r="K276" s="194" t="s">
        <v>805</v>
      </c>
      <c r="L276" s="55" t="s">
        <v>806</v>
      </c>
      <c r="M276" s="118" t="s">
        <v>21</v>
      </c>
      <c r="N276" s="45" t="s">
        <v>22</v>
      </c>
      <c r="O276" s="220">
        <v>1</v>
      </c>
      <c r="P276" s="252">
        <v>0</v>
      </c>
      <c r="Q276" s="116">
        <f t="shared" si="3"/>
        <v>0</v>
      </c>
    </row>
    <row r="277" spans="10:17" ht="12.75">
      <c r="J277" s="194" t="s">
        <v>62</v>
      </c>
      <c r="K277" s="194" t="s">
        <v>807</v>
      </c>
      <c r="L277" s="55" t="s">
        <v>808</v>
      </c>
      <c r="M277" s="118" t="s">
        <v>21</v>
      </c>
      <c r="N277" s="45" t="s">
        <v>22</v>
      </c>
      <c r="O277" s="220">
        <v>1</v>
      </c>
      <c r="P277" s="252">
        <v>0</v>
      </c>
      <c r="Q277" s="116">
        <f t="shared" si="3"/>
        <v>0</v>
      </c>
    </row>
    <row r="278" spans="10:17" ht="26.25">
      <c r="J278" s="194" t="s">
        <v>63</v>
      </c>
      <c r="K278" s="194" t="s">
        <v>809</v>
      </c>
      <c r="L278" s="55" t="s">
        <v>810</v>
      </c>
      <c r="M278" s="118" t="s">
        <v>21</v>
      </c>
      <c r="N278" s="45" t="s">
        <v>22</v>
      </c>
      <c r="O278" s="220">
        <v>2</v>
      </c>
      <c r="P278" s="252">
        <v>0</v>
      </c>
      <c r="Q278" s="116">
        <f t="shared" si="3"/>
        <v>0</v>
      </c>
    </row>
    <row r="279" spans="10:17" ht="26.25">
      <c r="J279" s="194" t="s">
        <v>65</v>
      </c>
      <c r="K279" s="194" t="s">
        <v>811</v>
      </c>
      <c r="L279" s="55" t="s">
        <v>812</v>
      </c>
      <c r="M279" s="118" t="s">
        <v>21</v>
      </c>
      <c r="N279" s="45" t="s">
        <v>22</v>
      </c>
      <c r="O279" s="220">
        <v>2</v>
      </c>
      <c r="P279" s="252">
        <v>0</v>
      </c>
      <c r="Q279" s="116">
        <f t="shared" si="3"/>
        <v>0</v>
      </c>
    </row>
    <row r="280" spans="10:17" ht="26.25">
      <c r="J280" s="194" t="s">
        <v>68</v>
      </c>
      <c r="K280" s="194" t="s">
        <v>813</v>
      </c>
      <c r="L280" s="55" t="s">
        <v>814</v>
      </c>
      <c r="M280" s="118" t="s">
        <v>21</v>
      </c>
      <c r="N280" s="45" t="s">
        <v>22</v>
      </c>
      <c r="O280" s="220">
        <v>1</v>
      </c>
      <c r="P280" s="252">
        <v>0</v>
      </c>
      <c r="Q280" s="116">
        <f t="shared" si="3"/>
        <v>0</v>
      </c>
    </row>
    <row r="281" spans="10:17" ht="26.25">
      <c r="J281" s="194" t="s">
        <v>391</v>
      </c>
      <c r="K281" s="194" t="s">
        <v>815</v>
      </c>
      <c r="L281" s="55" t="s">
        <v>816</v>
      </c>
      <c r="M281" s="118" t="s">
        <v>21</v>
      </c>
      <c r="N281" s="45" t="s">
        <v>22</v>
      </c>
      <c r="O281" s="220">
        <v>3</v>
      </c>
      <c r="P281" s="252">
        <v>0</v>
      </c>
      <c r="Q281" s="116">
        <f t="shared" si="3"/>
        <v>0</v>
      </c>
    </row>
    <row r="282" spans="10:17" ht="26.25">
      <c r="J282" s="194" t="s">
        <v>394</v>
      </c>
      <c r="K282" s="194" t="s">
        <v>817</v>
      </c>
      <c r="L282" s="55" t="s">
        <v>818</v>
      </c>
      <c r="M282" s="118" t="s">
        <v>21</v>
      </c>
      <c r="N282" s="45" t="s">
        <v>22</v>
      </c>
      <c r="O282" s="220">
        <v>5</v>
      </c>
      <c r="P282" s="252">
        <v>0</v>
      </c>
      <c r="Q282" s="116">
        <f t="shared" si="3"/>
        <v>0</v>
      </c>
    </row>
    <row r="283" spans="10:17" ht="26.25">
      <c r="J283" s="194" t="s">
        <v>397</v>
      </c>
      <c r="K283" s="194" t="s">
        <v>819</v>
      </c>
      <c r="L283" s="55" t="s">
        <v>820</v>
      </c>
      <c r="M283" s="118" t="s">
        <v>21</v>
      </c>
      <c r="N283" s="45" t="s">
        <v>22</v>
      </c>
      <c r="O283" s="220">
        <v>2</v>
      </c>
      <c r="P283" s="252">
        <v>0</v>
      </c>
      <c r="Q283" s="116">
        <f t="shared" si="3"/>
        <v>0</v>
      </c>
    </row>
    <row r="284" spans="10:17" ht="12.75">
      <c r="J284" s="194" t="s">
        <v>400</v>
      </c>
      <c r="K284" s="194" t="s">
        <v>821</v>
      </c>
      <c r="L284" s="55" t="s">
        <v>712</v>
      </c>
      <c r="M284" s="118" t="s">
        <v>319</v>
      </c>
      <c r="N284" s="45" t="s">
        <v>319</v>
      </c>
      <c r="O284" s="220">
        <v>30</v>
      </c>
      <c r="P284" s="252">
        <v>0</v>
      </c>
      <c r="Q284" s="116">
        <f t="shared" si="3"/>
        <v>0</v>
      </c>
    </row>
    <row r="285" spans="10:17" ht="26.25">
      <c r="J285" s="194" t="s">
        <v>403</v>
      </c>
      <c r="K285" s="194" t="s">
        <v>822</v>
      </c>
      <c r="L285" s="55" t="s">
        <v>714</v>
      </c>
      <c r="M285" s="118" t="s">
        <v>319</v>
      </c>
      <c r="N285" s="45" t="s">
        <v>319</v>
      </c>
      <c r="O285" s="220">
        <v>32</v>
      </c>
      <c r="P285" s="252">
        <v>0</v>
      </c>
      <c r="Q285" s="116">
        <f t="shared" si="3"/>
        <v>0</v>
      </c>
    </row>
    <row r="286" spans="10:17" ht="26.25">
      <c r="J286" s="194" t="s">
        <v>406</v>
      </c>
      <c r="K286" s="194" t="s">
        <v>823</v>
      </c>
      <c r="L286" s="55" t="s">
        <v>716</v>
      </c>
      <c r="M286" s="118" t="s">
        <v>319</v>
      </c>
      <c r="N286" s="45" t="s">
        <v>319</v>
      </c>
      <c r="O286" s="220">
        <v>32</v>
      </c>
      <c r="P286" s="252">
        <v>0</v>
      </c>
      <c r="Q286" s="116">
        <f t="shared" si="3"/>
        <v>0</v>
      </c>
    </row>
    <row r="287" spans="10:17" ht="12.75">
      <c r="J287" s="194" t="s">
        <v>409</v>
      </c>
      <c r="K287" s="194" t="s">
        <v>824</v>
      </c>
      <c r="L287" s="55" t="s">
        <v>718</v>
      </c>
      <c r="M287" s="118" t="s">
        <v>319</v>
      </c>
      <c r="N287" s="45" t="s">
        <v>319</v>
      </c>
      <c r="O287" s="220">
        <v>32</v>
      </c>
      <c r="P287" s="252">
        <v>0</v>
      </c>
      <c r="Q287" s="116">
        <f t="shared" si="3"/>
        <v>0</v>
      </c>
    </row>
    <row r="288" spans="10:17" ht="26.25">
      <c r="J288" s="194" t="s">
        <v>766</v>
      </c>
      <c r="K288" s="194" t="s">
        <v>825</v>
      </c>
      <c r="L288" s="55" t="s">
        <v>720</v>
      </c>
      <c r="M288" s="118" t="s">
        <v>21</v>
      </c>
      <c r="N288" s="45" t="s">
        <v>22</v>
      </c>
      <c r="O288" s="220">
        <v>2</v>
      </c>
      <c r="P288" s="252">
        <v>0</v>
      </c>
      <c r="Q288" s="116">
        <f t="shared" si="3"/>
        <v>0</v>
      </c>
    </row>
    <row r="289" spans="10:17" ht="26.25">
      <c r="J289" s="194" t="s">
        <v>769</v>
      </c>
      <c r="K289" s="194" t="s">
        <v>826</v>
      </c>
      <c r="L289" s="55" t="s">
        <v>2483</v>
      </c>
      <c r="M289" s="118" t="s">
        <v>21</v>
      </c>
      <c r="N289" s="45" t="s">
        <v>22</v>
      </c>
      <c r="O289" s="220">
        <v>13</v>
      </c>
      <c r="P289" s="252">
        <v>0</v>
      </c>
      <c r="Q289" s="116">
        <f t="shared" si="3"/>
        <v>0</v>
      </c>
    </row>
    <row r="290" spans="2:17" ht="26.25">
      <c r="B290" s="265"/>
      <c r="C290" s="265"/>
      <c r="D290" s="265"/>
      <c r="E290" s="265"/>
      <c r="F290" s="265"/>
      <c r="G290" s="265"/>
      <c r="H290" s="265"/>
      <c r="I290" s="265"/>
      <c r="J290" s="218" t="s">
        <v>771</v>
      </c>
      <c r="K290" s="218" t="s">
        <v>827</v>
      </c>
      <c r="L290" s="263" t="s">
        <v>828</v>
      </c>
      <c r="M290" s="264" t="s">
        <v>21</v>
      </c>
      <c r="N290" s="265" t="s">
        <v>22</v>
      </c>
      <c r="O290" s="219">
        <v>8</v>
      </c>
      <c r="P290" s="161">
        <v>0</v>
      </c>
      <c r="Q290" s="162">
        <f t="shared" si="3"/>
        <v>0</v>
      </c>
    </row>
    <row r="291" spans="16:17" ht="12.75">
      <c r="P291" s="32" t="s">
        <v>780</v>
      </c>
      <c r="Q291" s="27">
        <f>SUM(Q272:Q290)</f>
        <v>0</v>
      </c>
    </row>
    <row r="292" ht="12.75">
      <c r="Q292" s="116"/>
    </row>
    <row r="293" ht="12.75">
      <c r="Q293" s="116"/>
    </row>
    <row r="294" spans="3:17" ht="12.75">
      <c r="C294" s="45" t="s">
        <v>781</v>
      </c>
      <c r="Q294" s="116"/>
    </row>
    <row r="295" spans="2:17" ht="52.5">
      <c r="B295" s="262"/>
      <c r="C295" s="262"/>
      <c r="D295" s="262"/>
      <c r="E295" s="262"/>
      <c r="F295" s="262"/>
      <c r="G295" s="262"/>
      <c r="H295" s="262"/>
      <c r="I295" s="262"/>
      <c r="J295" s="142" t="s">
        <v>19</v>
      </c>
      <c r="K295" s="142" t="s">
        <v>90</v>
      </c>
      <c r="L295" s="73" t="s">
        <v>91</v>
      </c>
      <c r="M295" s="312" t="s">
        <v>30</v>
      </c>
      <c r="N295" s="262" t="s">
        <v>31</v>
      </c>
      <c r="O295" s="219">
        <v>8</v>
      </c>
      <c r="P295" s="392">
        <v>55</v>
      </c>
      <c r="Q295" s="162">
        <f t="shared" si="3"/>
        <v>440</v>
      </c>
    </row>
    <row r="296" spans="16:17" ht="12.75">
      <c r="P296" s="32" t="s">
        <v>782</v>
      </c>
      <c r="Q296" s="27">
        <f>SUM(Q295:Q295)</f>
        <v>440</v>
      </c>
    </row>
    <row r="297" spans="16:17" ht="12.75">
      <c r="P297" s="32" t="s">
        <v>783</v>
      </c>
      <c r="Q297" s="27">
        <f>Q296+Q291</f>
        <v>440</v>
      </c>
    </row>
    <row r="298" spans="16:17" ht="12.75">
      <c r="P298" s="27"/>
      <c r="Q298" s="93"/>
    </row>
    <row r="299" spans="16:17" ht="17.25">
      <c r="P299" s="56" t="s">
        <v>2661</v>
      </c>
      <c r="Q299" s="12">
        <f>Q297+Q267+Q252+Q227</f>
        <v>440</v>
      </c>
    </row>
    <row r="300" spans="16:17" ht="12.75">
      <c r="P300" s="27"/>
      <c r="Q300" s="93"/>
    </row>
    <row r="301" spans="16:17" ht="17.25">
      <c r="P301" s="56" t="s">
        <v>829</v>
      </c>
      <c r="Q301" s="12">
        <f>Q299+Q217+Q134+Q79</f>
        <v>2200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Z113"/>
  <sheetViews>
    <sheetView zoomScale="85" zoomScaleNormal="85" zoomScalePageLayoutView="0" workbookViewId="0" topLeftCell="A1">
      <pane ySplit="1" topLeftCell="A97" activePane="bottomLeft" state="frozen"/>
      <selection pane="topLeft" activeCell="D15" sqref="D15"/>
      <selection pane="bottomLeft" activeCell="K106" sqref="K106"/>
    </sheetView>
  </sheetViews>
  <sheetFormatPr defaultColWidth="9.140625" defaultRowHeight="12.75"/>
  <cols>
    <col min="1" max="1" width="2.7109375" style="0" customWidth="1"/>
    <col min="2" max="3" width="7.7109375" style="4" customWidth="1"/>
    <col min="4" max="8" width="15.7109375" style="4" hidden="1" customWidth="1"/>
    <col min="9" max="9" width="9.57421875" style="4" hidden="1" customWidth="1"/>
    <col min="10" max="10" width="10.7109375" style="97" customWidth="1"/>
    <col min="11" max="11" width="15.7109375" style="97" customWidth="1"/>
    <col min="12" max="12" width="60.7109375" style="10" customWidth="1"/>
    <col min="13" max="13" width="9.7109375" style="17" customWidth="1"/>
    <col min="14" max="14" width="10.8515625" style="4" hidden="1" customWidth="1"/>
    <col min="15" max="15" width="15.7109375" style="220" customWidth="1"/>
    <col min="16" max="16" width="20.7109375" style="14" customWidth="1"/>
    <col min="17" max="17" width="25.7109375" style="0" customWidth="1"/>
    <col min="18" max="18" width="60.7109375" style="10" hidden="1" customWidth="1"/>
    <col min="19" max="20" width="45.7109375" style="10" hidden="1" customWidth="1"/>
    <col min="21" max="25" width="0" style="0" hidden="1" customWidth="1"/>
  </cols>
  <sheetData>
    <row r="1" spans="2:20" s="3" customFormat="1" ht="15" thickBot="1">
      <c r="B1" s="7" t="s">
        <v>1</v>
      </c>
      <c r="C1" s="7" t="s">
        <v>2</v>
      </c>
      <c r="D1" s="7" t="s">
        <v>3</v>
      </c>
      <c r="E1" s="7" t="s">
        <v>4</v>
      </c>
      <c r="F1" s="7" t="s">
        <v>5</v>
      </c>
      <c r="G1" s="7" t="s">
        <v>6</v>
      </c>
      <c r="H1" s="7" t="s">
        <v>7</v>
      </c>
      <c r="I1" s="7" t="s">
        <v>16</v>
      </c>
      <c r="J1" s="96" t="s">
        <v>0</v>
      </c>
      <c r="K1" s="96" t="s">
        <v>13</v>
      </c>
      <c r="L1" s="9" t="s">
        <v>9</v>
      </c>
      <c r="M1" s="16" t="s">
        <v>14</v>
      </c>
      <c r="N1" s="7" t="s">
        <v>17</v>
      </c>
      <c r="O1" s="22" t="s">
        <v>8</v>
      </c>
      <c r="P1" s="95" t="s">
        <v>15</v>
      </c>
      <c r="Q1" s="23" t="s">
        <v>98</v>
      </c>
      <c r="R1" s="3" t="s">
        <v>10</v>
      </c>
      <c r="S1" s="9" t="s">
        <v>11</v>
      </c>
      <c r="T1" s="9" t="s">
        <v>12</v>
      </c>
    </row>
    <row r="3" spans="2:20" s="2" customFormat="1" ht="17.25">
      <c r="B3" s="2" t="s">
        <v>831</v>
      </c>
      <c r="C3" s="6"/>
      <c r="D3" s="6"/>
      <c r="E3" s="6"/>
      <c r="F3" s="6"/>
      <c r="G3" s="6"/>
      <c r="H3" s="6"/>
      <c r="I3" s="6"/>
      <c r="J3" s="98"/>
      <c r="K3" s="98"/>
      <c r="L3" s="8"/>
      <c r="M3" s="15"/>
      <c r="N3" s="6"/>
      <c r="O3" s="21"/>
      <c r="P3" s="12"/>
      <c r="R3" s="8"/>
      <c r="S3" s="8"/>
      <c r="T3" s="8"/>
    </row>
    <row r="4" spans="3:20" s="2" customFormat="1" ht="17.25">
      <c r="C4" s="6"/>
      <c r="D4" s="6"/>
      <c r="E4" s="6"/>
      <c r="F4" s="6"/>
      <c r="G4" s="6"/>
      <c r="H4" s="6"/>
      <c r="I4" s="6"/>
      <c r="J4" s="98"/>
      <c r="K4" s="98"/>
      <c r="L4" s="8"/>
      <c r="M4" s="15"/>
      <c r="N4" s="6"/>
      <c r="O4" s="21"/>
      <c r="P4" s="12"/>
      <c r="R4" s="8"/>
      <c r="S4" s="8"/>
      <c r="T4" s="8"/>
    </row>
    <row r="5" spans="2:26" s="2" customFormat="1" ht="17.25">
      <c r="B5" s="45" t="s">
        <v>2356</v>
      </c>
      <c r="C5" s="6"/>
      <c r="D5" s="6"/>
      <c r="E5" s="6"/>
      <c r="F5" s="6"/>
      <c r="G5" s="6"/>
      <c r="H5" s="6"/>
      <c r="I5" s="6"/>
      <c r="J5" s="98"/>
      <c r="K5" s="98"/>
      <c r="L5" s="8"/>
      <c r="M5" s="15"/>
      <c r="N5" s="6"/>
      <c r="O5" s="21"/>
      <c r="P5" s="12"/>
      <c r="R5" s="8"/>
      <c r="S5" s="8"/>
      <c r="T5" s="8"/>
      <c r="Z5" s="77"/>
    </row>
    <row r="6" spans="1:26" s="2" customFormat="1" ht="17.25">
      <c r="A6" s="77"/>
      <c r="B6" s="77"/>
      <c r="C6" s="45"/>
      <c r="D6" s="45"/>
      <c r="E6" s="45"/>
      <c r="F6" s="45"/>
      <c r="G6" s="45"/>
      <c r="H6" s="45"/>
      <c r="I6" s="45"/>
      <c r="J6" s="194" t="s">
        <v>19</v>
      </c>
      <c r="K6" s="194" t="s">
        <v>249</v>
      </c>
      <c r="L6" s="55" t="s">
        <v>2357</v>
      </c>
      <c r="M6" s="118" t="s">
        <v>319</v>
      </c>
      <c r="N6" s="45"/>
      <c r="O6" s="220">
        <v>22</v>
      </c>
      <c r="P6" s="261">
        <v>0</v>
      </c>
      <c r="Q6" s="252">
        <f>P6*O6</f>
        <v>0</v>
      </c>
      <c r="R6" s="55"/>
      <c r="S6" s="55"/>
      <c r="T6" s="55"/>
      <c r="U6" s="77"/>
      <c r="V6" s="77"/>
      <c r="W6" s="77"/>
      <c r="X6" s="77"/>
      <c r="Y6" s="77"/>
      <c r="Z6" s="77"/>
    </row>
    <row r="7" spans="1:26" s="2" customFormat="1" ht="17.25">
      <c r="A7" s="77"/>
      <c r="B7" s="77"/>
      <c r="C7" s="45"/>
      <c r="D7" s="45"/>
      <c r="E7" s="45"/>
      <c r="F7" s="45"/>
      <c r="G7" s="45"/>
      <c r="H7" s="45"/>
      <c r="I7" s="45"/>
      <c r="J7" s="194" t="s">
        <v>24</v>
      </c>
      <c r="K7" s="194" t="s">
        <v>666</v>
      </c>
      <c r="L7" s="55" t="s">
        <v>2358</v>
      </c>
      <c r="M7" s="118" t="s">
        <v>1957</v>
      </c>
      <c r="N7" s="45"/>
      <c r="O7" s="220">
        <v>1</v>
      </c>
      <c r="P7" s="261">
        <v>0</v>
      </c>
      <c r="Q7" s="252">
        <f aca="true" t="shared" si="0" ref="Q7:Q13">P7*O7</f>
        <v>0</v>
      </c>
      <c r="R7" s="55"/>
      <c r="S7" s="55"/>
      <c r="T7" s="55"/>
      <c r="U7" s="77"/>
      <c r="V7" s="77"/>
      <c r="W7" s="77"/>
      <c r="X7" s="77"/>
      <c r="Y7" s="77"/>
      <c r="Z7" s="77"/>
    </row>
    <row r="8" spans="1:26" s="2" customFormat="1" ht="17.25">
      <c r="A8" s="77"/>
      <c r="B8" s="77"/>
      <c r="C8" s="45"/>
      <c r="D8" s="45"/>
      <c r="E8" s="45"/>
      <c r="F8" s="45"/>
      <c r="G8" s="45"/>
      <c r="H8" s="45"/>
      <c r="I8" s="45"/>
      <c r="J8" s="194" t="s">
        <v>27</v>
      </c>
      <c r="K8" s="253" t="s">
        <v>669</v>
      </c>
      <c r="L8" s="55" t="s">
        <v>2359</v>
      </c>
      <c r="M8" s="118" t="s">
        <v>319</v>
      </c>
      <c r="N8" s="45"/>
      <c r="O8" s="220">
        <v>22</v>
      </c>
      <c r="P8" s="261">
        <v>0</v>
      </c>
      <c r="Q8" s="252">
        <f t="shared" si="0"/>
        <v>0</v>
      </c>
      <c r="R8" s="55"/>
      <c r="S8" s="55"/>
      <c r="T8" s="55"/>
      <c r="U8" s="77"/>
      <c r="V8" s="77"/>
      <c r="W8" s="77"/>
      <c r="X8" s="77"/>
      <c r="Y8" s="77"/>
      <c r="Z8" s="77"/>
    </row>
    <row r="9" spans="1:26" s="2" customFormat="1" ht="79.5">
      <c r="A9" s="77"/>
      <c r="B9" s="77"/>
      <c r="C9" s="45"/>
      <c r="D9" s="45"/>
      <c r="E9" s="45"/>
      <c r="F9" s="45"/>
      <c r="G9" s="45"/>
      <c r="H9" s="45"/>
      <c r="I9" s="45"/>
      <c r="J9" s="194" t="s">
        <v>28</v>
      </c>
      <c r="K9" s="194" t="s">
        <v>414</v>
      </c>
      <c r="L9" s="55" t="s">
        <v>2360</v>
      </c>
      <c r="M9" s="118" t="s">
        <v>319</v>
      </c>
      <c r="N9" s="45"/>
      <c r="O9" s="220">
        <v>22</v>
      </c>
      <c r="P9" s="261">
        <v>0</v>
      </c>
      <c r="Q9" s="252">
        <f t="shared" si="0"/>
        <v>0</v>
      </c>
      <c r="R9" s="55"/>
      <c r="S9" s="55"/>
      <c r="T9" s="55"/>
      <c r="U9" s="77"/>
      <c r="V9" s="77"/>
      <c r="W9" s="77"/>
      <c r="X9" s="77"/>
      <c r="Y9" s="77"/>
      <c r="Z9" s="77"/>
    </row>
    <row r="10" spans="1:26" s="2" customFormat="1" ht="27">
      <c r="A10" s="77"/>
      <c r="B10" s="77"/>
      <c r="C10" s="45"/>
      <c r="D10" s="45"/>
      <c r="E10" s="45"/>
      <c r="F10" s="45"/>
      <c r="G10" s="45"/>
      <c r="H10" s="45"/>
      <c r="I10" s="45"/>
      <c r="J10" s="194" t="s">
        <v>29</v>
      </c>
      <c r="K10" s="194" t="s">
        <v>836</v>
      </c>
      <c r="L10" s="55" t="s">
        <v>2361</v>
      </c>
      <c r="M10" s="118" t="s">
        <v>319</v>
      </c>
      <c r="N10" s="45" t="s">
        <v>319</v>
      </c>
      <c r="O10" s="220">
        <v>66</v>
      </c>
      <c r="P10" s="261">
        <v>0</v>
      </c>
      <c r="Q10" s="252">
        <f t="shared" si="0"/>
        <v>0</v>
      </c>
      <c r="R10" s="55"/>
      <c r="S10" s="55"/>
      <c r="T10" s="55"/>
      <c r="U10" s="77"/>
      <c r="V10" s="77"/>
      <c r="W10" s="77"/>
      <c r="X10" s="77"/>
      <c r="Y10" s="77"/>
      <c r="Z10" s="77"/>
    </row>
    <row r="11" spans="1:26" s="2" customFormat="1" ht="27">
      <c r="A11" s="77"/>
      <c r="B11" s="77"/>
      <c r="C11" s="45"/>
      <c r="D11" s="45"/>
      <c r="E11" s="45"/>
      <c r="F11" s="45"/>
      <c r="G11" s="45"/>
      <c r="H11" s="45"/>
      <c r="I11" s="45"/>
      <c r="J11" s="253" t="s">
        <v>62</v>
      </c>
      <c r="K11" s="253" t="s">
        <v>838</v>
      </c>
      <c r="L11" s="54" t="s">
        <v>2362</v>
      </c>
      <c r="M11" s="254" t="s">
        <v>319</v>
      </c>
      <c r="N11" s="92" t="s">
        <v>319</v>
      </c>
      <c r="O11" s="220">
        <v>22</v>
      </c>
      <c r="P11" s="261">
        <v>0</v>
      </c>
      <c r="Q11" s="252">
        <f t="shared" si="0"/>
        <v>0</v>
      </c>
      <c r="R11" s="55"/>
      <c r="S11" s="55"/>
      <c r="T11" s="55"/>
      <c r="U11" s="77"/>
      <c r="V11" s="77"/>
      <c r="W11" s="77"/>
      <c r="X11" s="77"/>
      <c r="Y11" s="77"/>
      <c r="Z11" s="77"/>
    </row>
    <row r="12" spans="1:26" s="2" customFormat="1" ht="25.5" customHeight="1">
      <c r="A12" s="77"/>
      <c r="B12" s="77"/>
      <c r="C12" s="256"/>
      <c r="D12" s="256"/>
      <c r="E12" s="256"/>
      <c r="F12" s="256"/>
      <c r="G12" s="256"/>
      <c r="H12" s="256"/>
      <c r="I12" s="256"/>
      <c r="J12" s="217" t="s">
        <v>63</v>
      </c>
      <c r="K12" s="217" t="s">
        <v>840</v>
      </c>
      <c r="L12" s="257" t="s">
        <v>2363</v>
      </c>
      <c r="M12" s="258" t="s">
        <v>319</v>
      </c>
      <c r="N12" s="259" t="s">
        <v>319</v>
      </c>
      <c r="O12" s="260">
        <v>22</v>
      </c>
      <c r="P12" s="261">
        <v>0</v>
      </c>
      <c r="Q12" s="46">
        <f t="shared" si="0"/>
        <v>0</v>
      </c>
      <c r="R12" s="55"/>
      <c r="S12" s="55"/>
      <c r="T12" s="55"/>
      <c r="U12" s="77"/>
      <c r="V12" s="77"/>
      <c r="W12" s="77"/>
      <c r="X12" s="77"/>
      <c r="Y12" s="77"/>
      <c r="Z12" s="77"/>
    </row>
    <row r="13" spans="1:26" s="2" customFormat="1" ht="17.25">
      <c r="A13" s="77"/>
      <c r="B13" s="80"/>
      <c r="C13" s="262"/>
      <c r="D13" s="262"/>
      <c r="E13" s="262"/>
      <c r="F13" s="262"/>
      <c r="G13" s="262"/>
      <c r="H13" s="262"/>
      <c r="I13" s="262"/>
      <c r="J13" s="218" t="s">
        <v>65</v>
      </c>
      <c r="K13" s="218" t="s">
        <v>410</v>
      </c>
      <c r="L13" s="263" t="s">
        <v>2364</v>
      </c>
      <c r="M13" s="264" t="s">
        <v>843</v>
      </c>
      <c r="N13" s="265"/>
      <c r="O13" s="219">
        <v>1</v>
      </c>
      <c r="P13" s="161">
        <v>0</v>
      </c>
      <c r="Q13" s="266">
        <f t="shared" si="0"/>
        <v>0</v>
      </c>
      <c r="R13" s="55"/>
      <c r="S13" s="55"/>
      <c r="T13" s="55"/>
      <c r="U13" s="77"/>
      <c r="V13" s="77"/>
      <c r="W13" s="77"/>
      <c r="X13" s="77"/>
      <c r="Y13" s="77"/>
      <c r="Z13" s="77"/>
    </row>
    <row r="14" spans="1:26" s="2" customFormat="1" ht="17.25">
      <c r="A14" s="77"/>
      <c r="B14" s="77"/>
      <c r="C14" s="45"/>
      <c r="D14" s="45"/>
      <c r="E14" s="45"/>
      <c r="F14" s="45"/>
      <c r="G14" s="45"/>
      <c r="H14" s="45"/>
      <c r="I14" s="45"/>
      <c r="J14" s="194"/>
      <c r="K14" s="194"/>
      <c r="L14" s="55"/>
      <c r="M14" s="118"/>
      <c r="N14" s="45"/>
      <c r="O14" s="220"/>
      <c r="P14" s="32" t="s">
        <v>2365</v>
      </c>
      <c r="Q14" s="59">
        <f>SUM(Q6:Q13)</f>
        <v>0</v>
      </c>
      <c r="R14" s="55"/>
      <c r="S14" s="55"/>
      <c r="T14" s="55"/>
      <c r="U14" s="77"/>
      <c r="V14" s="77"/>
      <c r="W14" s="77"/>
      <c r="X14" s="77"/>
      <c r="Y14" s="77"/>
      <c r="Z14" s="77"/>
    </row>
    <row r="15" spans="1:26" s="2" customFormat="1" ht="17.25">
      <c r="A15" s="77"/>
      <c r="B15" s="267"/>
      <c r="C15" s="268"/>
      <c r="D15" s="268"/>
      <c r="E15" s="268"/>
      <c r="F15" s="268"/>
      <c r="G15" s="268"/>
      <c r="H15" s="268"/>
      <c r="I15" s="268"/>
      <c r="J15" s="269"/>
      <c r="K15" s="269"/>
      <c r="L15" s="270"/>
      <c r="M15" s="200"/>
      <c r="N15" s="268"/>
      <c r="O15" s="220"/>
      <c r="P15" s="271"/>
      <c r="Q15" s="272"/>
      <c r="R15" s="55"/>
      <c r="S15" s="55"/>
      <c r="T15" s="55"/>
      <c r="U15" s="77"/>
      <c r="V15" s="77"/>
      <c r="W15" s="77"/>
      <c r="X15" s="77"/>
      <c r="Y15" s="77"/>
      <c r="Z15" s="77"/>
    </row>
    <row r="16" spans="1:26" ht="12.75">
      <c r="A16" s="77"/>
      <c r="B16" s="45"/>
      <c r="C16" s="45"/>
      <c r="D16" s="45"/>
      <c r="E16" s="45"/>
      <c r="F16" s="45"/>
      <c r="G16" s="45"/>
      <c r="H16" s="45"/>
      <c r="I16" s="45"/>
      <c r="J16" s="194"/>
      <c r="K16" s="194"/>
      <c r="L16" s="55"/>
      <c r="M16" s="118"/>
      <c r="N16" s="45"/>
      <c r="P16" s="252"/>
      <c r="Q16" s="77"/>
      <c r="R16" s="55"/>
      <c r="S16" s="55"/>
      <c r="T16" s="55"/>
      <c r="U16" s="77"/>
      <c r="V16" s="77"/>
      <c r="W16" s="77"/>
      <c r="X16" s="77"/>
      <c r="Y16" s="77"/>
      <c r="Z16" s="77"/>
    </row>
    <row r="17" spans="2:21" ht="12.75">
      <c r="B17" s="45" t="s">
        <v>2366</v>
      </c>
      <c r="U17">
        <v>31017</v>
      </c>
    </row>
    <row r="18" spans="10:24" ht="26.25">
      <c r="J18" s="97" t="s">
        <v>19</v>
      </c>
      <c r="K18" s="194" t="s">
        <v>512</v>
      </c>
      <c r="L18" s="10" t="s">
        <v>832</v>
      </c>
      <c r="M18" s="17" t="s">
        <v>319</v>
      </c>
      <c r="N18" s="4" t="s">
        <v>319</v>
      </c>
      <c r="O18" s="220">
        <v>190</v>
      </c>
      <c r="P18" s="261">
        <v>0</v>
      </c>
      <c r="Q18" s="14">
        <f>P18*O18</f>
        <v>0</v>
      </c>
      <c r="U18">
        <v>71774</v>
      </c>
      <c r="V18">
        <v>31017</v>
      </c>
      <c r="X18">
        <v>23573</v>
      </c>
    </row>
    <row r="19" spans="10:24" ht="26.25">
      <c r="J19" s="97" t="s">
        <v>24</v>
      </c>
      <c r="K19" s="194" t="s">
        <v>514</v>
      </c>
      <c r="L19" s="55" t="s">
        <v>833</v>
      </c>
      <c r="M19" s="17" t="s">
        <v>319</v>
      </c>
      <c r="N19" s="4" t="s">
        <v>319</v>
      </c>
      <c r="O19" s="220">
        <v>188</v>
      </c>
      <c r="P19" s="261">
        <v>0</v>
      </c>
      <c r="Q19" s="14">
        <f aca="true" t="shared" si="1" ref="Q19:Q87">P19*O19</f>
        <v>0</v>
      </c>
      <c r="U19">
        <v>71775</v>
      </c>
      <c r="V19">
        <v>31017</v>
      </c>
      <c r="X19">
        <v>23574</v>
      </c>
    </row>
    <row r="20" spans="1:24" ht="92.25">
      <c r="A20" s="1"/>
      <c r="B20" s="5"/>
      <c r="C20" s="5"/>
      <c r="D20" s="5"/>
      <c r="E20" s="5"/>
      <c r="F20" s="5"/>
      <c r="G20" s="5"/>
      <c r="H20" s="5"/>
      <c r="I20" s="5"/>
      <c r="J20" s="101" t="s">
        <v>27</v>
      </c>
      <c r="K20" s="194" t="s">
        <v>846</v>
      </c>
      <c r="L20" s="11" t="s">
        <v>834</v>
      </c>
      <c r="M20" s="18" t="s">
        <v>319</v>
      </c>
      <c r="N20" s="5" t="s">
        <v>319</v>
      </c>
      <c r="O20" s="220">
        <v>24</v>
      </c>
      <c r="P20" s="261">
        <v>0</v>
      </c>
      <c r="Q20" s="14">
        <f t="shared" si="1"/>
        <v>0</v>
      </c>
      <c r="U20">
        <v>71776</v>
      </c>
      <c r="V20">
        <v>31017</v>
      </c>
      <c r="X20">
        <v>23575</v>
      </c>
    </row>
    <row r="21" spans="10:24" ht="92.25">
      <c r="J21" s="97" t="s">
        <v>28</v>
      </c>
      <c r="K21" s="194" t="s">
        <v>848</v>
      </c>
      <c r="L21" s="10" t="s">
        <v>835</v>
      </c>
      <c r="M21" s="17" t="s">
        <v>319</v>
      </c>
      <c r="N21" s="4" t="s">
        <v>319</v>
      </c>
      <c r="O21" s="220">
        <v>188</v>
      </c>
      <c r="P21" s="261">
        <v>0</v>
      </c>
      <c r="Q21" s="14">
        <f t="shared" si="1"/>
        <v>0</v>
      </c>
      <c r="U21">
        <v>71777</v>
      </c>
      <c r="V21">
        <v>31017</v>
      </c>
      <c r="X21">
        <v>23576</v>
      </c>
    </row>
    <row r="22" spans="10:24" ht="39">
      <c r="J22" s="97" t="s">
        <v>29</v>
      </c>
      <c r="K22" s="194" t="s">
        <v>850</v>
      </c>
      <c r="L22" s="10" t="s">
        <v>837</v>
      </c>
      <c r="M22" s="17" t="s">
        <v>319</v>
      </c>
      <c r="N22" s="4" t="s">
        <v>319</v>
      </c>
      <c r="O22" s="220">
        <v>72</v>
      </c>
      <c r="P22" s="261">
        <v>0</v>
      </c>
      <c r="Q22" s="14">
        <f t="shared" si="1"/>
        <v>0</v>
      </c>
      <c r="U22">
        <v>71778</v>
      </c>
      <c r="V22">
        <v>31017</v>
      </c>
      <c r="X22">
        <v>23577</v>
      </c>
    </row>
    <row r="23" spans="1:24" ht="39">
      <c r="A23" s="1"/>
      <c r="B23" s="5"/>
      <c r="C23" s="5"/>
      <c r="D23" s="5"/>
      <c r="E23" s="5"/>
      <c r="F23" s="5"/>
      <c r="G23" s="5"/>
      <c r="H23" s="5"/>
      <c r="I23" s="5"/>
      <c r="J23" s="101" t="s">
        <v>62</v>
      </c>
      <c r="K23" s="194" t="s">
        <v>852</v>
      </c>
      <c r="L23" s="11" t="s">
        <v>839</v>
      </c>
      <c r="M23" s="18" t="s">
        <v>319</v>
      </c>
      <c r="N23" s="5" t="s">
        <v>319</v>
      </c>
      <c r="O23" s="220">
        <v>24</v>
      </c>
      <c r="P23" s="261">
        <v>0</v>
      </c>
      <c r="Q23" s="14">
        <f t="shared" si="1"/>
        <v>0</v>
      </c>
      <c r="U23">
        <v>71779</v>
      </c>
      <c r="V23">
        <v>31017</v>
      </c>
      <c r="X23">
        <v>23578</v>
      </c>
    </row>
    <row r="24" spans="1:24" ht="39">
      <c r="A24" s="1"/>
      <c r="B24" s="39"/>
      <c r="C24" s="39"/>
      <c r="D24" s="39"/>
      <c r="E24" s="39"/>
      <c r="F24" s="39"/>
      <c r="G24" s="39"/>
      <c r="H24" s="39"/>
      <c r="I24" s="39"/>
      <c r="J24" s="100" t="s">
        <v>63</v>
      </c>
      <c r="K24" s="135" t="s">
        <v>909</v>
      </c>
      <c r="L24" s="84" t="s">
        <v>841</v>
      </c>
      <c r="M24" s="38" t="s">
        <v>319</v>
      </c>
      <c r="N24" s="39" t="s">
        <v>319</v>
      </c>
      <c r="O24" s="260">
        <v>24</v>
      </c>
      <c r="P24" s="261">
        <v>0</v>
      </c>
      <c r="Q24" s="35">
        <f t="shared" si="1"/>
        <v>0</v>
      </c>
      <c r="U24">
        <v>71780</v>
      </c>
      <c r="V24">
        <v>31017</v>
      </c>
      <c r="X24">
        <v>23579</v>
      </c>
    </row>
    <row r="25" spans="1:26" ht="12.75">
      <c r="A25" s="1"/>
      <c r="B25" s="43"/>
      <c r="C25" s="43"/>
      <c r="D25" s="43"/>
      <c r="E25" s="43"/>
      <c r="F25" s="43"/>
      <c r="G25" s="43"/>
      <c r="H25" s="43"/>
      <c r="I25" s="43"/>
      <c r="J25" s="103" t="s">
        <v>65</v>
      </c>
      <c r="K25" s="142"/>
      <c r="L25" s="263" t="s">
        <v>2364</v>
      </c>
      <c r="M25" s="264" t="s">
        <v>843</v>
      </c>
      <c r="N25" s="265"/>
      <c r="O25" s="219">
        <v>1</v>
      </c>
      <c r="P25" s="161">
        <v>0</v>
      </c>
      <c r="Q25" s="266">
        <f>P25*O25</f>
        <v>0</v>
      </c>
      <c r="Z25" s="77"/>
    </row>
    <row r="26" spans="1:17" ht="12.75">
      <c r="A26" s="1"/>
      <c r="B26" s="5"/>
      <c r="C26" s="5"/>
      <c r="D26" s="5"/>
      <c r="E26" s="5"/>
      <c r="F26" s="5"/>
      <c r="G26" s="5"/>
      <c r="H26" s="5"/>
      <c r="I26" s="5"/>
      <c r="J26" s="101"/>
      <c r="K26" s="101"/>
      <c r="L26" s="11"/>
      <c r="M26" s="18"/>
      <c r="N26" s="5"/>
      <c r="P26" s="32" t="s">
        <v>2367</v>
      </c>
      <c r="Q26" s="27">
        <f>SUM(Q18:Q24)</f>
        <v>0</v>
      </c>
    </row>
    <row r="27" spans="1:17" ht="12.75">
      <c r="A27" s="1"/>
      <c r="B27" s="5"/>
      <c r="C27" s="5"/>
      <c r="D27" s="5"/>
      <c r="E27" s="5"/>
      <c r="F27" s="5"/>
      <c r="G27" s="5"/>
      <c r="H27" s="5"/>
      <c r="I27" s="5"/>
      <c r="J27" s="101"/>
      <c r="K27" s="101"/>
      <c r="L27" s="11"/>
      <c r="M27" s="18"/>
      <c r="N27" s="5"/>
      <c r="P27" s="13"/>
      <c r="Q27" s="14"/>
    </row>
    <row r="28" spans="1:17" ht="12.75">
      <c r="A28" s="1"/>
      <c r="B28" s="5"/>
      <c r="C28" s="5"/>
      <c r="D28" s="5"/>
      <c r="E28" s="5"/>
      <c r="F28" s="5"/>
      <c r="G28" s="5"/>
      <c r="H28" s="5"/>
      <c r="I28" s="5"/>
      <c r="J28" s="101"/>
      <c r="K28" s="101"/>
      <c r="L28" s="11"/>
      <c r="M28" s="18"/>
      <c r="N28" s="5"/>
      <c r="P28" s="13"/>
      <c r="Q28" s="14"/>
    </row>
    <row r="29" spans="1:21" ht="12.75">
      <c r="A29" s="1"/>
      <c r="B29" s="92" t="s">
        <v>2368</v>
      </c>
      <c r="C29" s="5"/>
      <c r="D29" s="5"/>
      <c r="E29" s="5"/>
      <c r="F29" s="5"/>
      <c r="G29" s="5"/>
      <c r="H29" s="5"/>
      <c r="I29" s="5"/>
      <c r="J29" s="101"/>
      <c r="K29" s="101"/>
      <c r="L29" s="11"/>
      <c r="M29" s="18"/>
      <c r="N29" s="5"/>
      <c r="P29" s="13"/>
      <c r="Q29" s="14"/>
      <c r="U29">
        <v>31018</v>
      </c>
    </row>
    <row r="30" spans="1:24" ht="26.25">
      <c r="A30" s="1"/>
      <c r="B30" s="5"/>
      <c r="C30" s="5"/>
      <c r="D30" s="5"/>
      <c r="E30" s="5"/>
      <c r="F30" s="5"/>
      <c r="G30" s="5"/>
      <c r="H30" s="5"/>
      <c r="I30" s="5"/>
      <c r="J30" s="101" t="s">
        <v>19</v>
      </c>
      <c r="K30" s="253" t="s">
        <v>854</v>
      </c>
      <c r="L30" s="11" t="s">
        <v>842</v>
      </c>
      <c r="M30" s="18" t="s">
        <v>843</v>
      </c>
      <c r="N30" s="5" t="s">
        <v>844</v>
      </c>
      <c r="O30" s="220">
        <v>1</v>
      </c>
      <c r="P30" s="261">
        <v>0</v>
      </c>
      <c r="Q30" s="14">
        <f t="shared" si="1"/>
        <v>0</v>
      </c>
      <c r="U30">
        <v>71781</v>
      </c>
      <c r="V30">
        <v>31018</v>
      </c>
      <c r="X30">
        <v>23580</v>
      </c>
    </row>
    <row r="31" spans="1:24" ht="26.25">
      <c r="A31" s="1"/>
      <c r="B31" s="5"/>
      <c r="C31" s="5"/>
      <c r="D31" s="5"/>
      <c r="E31" s="5"/>
      <c r="F31" s="5"/>
      <c r="G31" s="5"/>
      <c r="H31" s="5"/>
      <c r="I31" s="5"/>
      <c r="J31" s="101" t="s">
        <v>24</v>
      </c>
      <c r="K31" s="253" t="s">
        <v>855</v>
      </c>
      <c r="L31" s="11" t="s">
        <v>845</v>
      </c>
      <c r="M31" s="18" t="s">
        <v>21</v>
      </c>
      <c r="N31" s="5" t="s">
        <v>22</v>
      </c>
      <c r="O31" s="220">
        <v>2</v>
      </c>
      <c r="P31" s="261">
        <v>0</v>
      </c>
      <c r="Q31" s="14">
        <f t="shared" si="1"/>
        <v>0</v>
      </c>
      <c r="U31">
        <v>71782</v>
      </c>
      <c r="V31">
        <v>31018</v>
      </c>
      <c r="X31">
        <v>23581</v>
      </c>
    </row>
    <row r="32" spans="1:24" ht="39">
      <c r="A32" s="1"/>
      <c r="B32" s="5"/>
      <c r="C32" s="5"/>
      <c r="D32" s="5"/>
      <c r="E32" s="5"/>
      <c r="F32" s="5"/>
      <c r="G32" s="5"/>
      <c r="H32" s="5"/>
      <c r="I32" s="5"/>
      <c r="J32" s="101" t="s">
        <v>27</v>
      </c>
      <c r="K32" s="253" t="s">
        <v>856</v>
      </c>
      <c r="L32" s="11" t="s">
        <v>847</v>
      </c>
      <c r="M32" s="18" t="s">
        <v>21</v>
      </c>
      <c r="N32" s="5" t="s">
        <v>22</v>
      </c>
      <c r="O32" s="273">
        <v>2</v>
      </c>
      <c r="P32" s="261">
        <v>0</v>
      </c>
      <c r="Q32" s="14">
        <f t="shared" si="1"/>
        <v>0</v>
      </c>
      <c r="U32">
        <v>71783</v>
      </c>
      <c r="V32">
        <v>31018</v>
      </c>
      <c r="X32">
        <v>23582</v>
      </c>
    </row>
    <row r="33" spans="1:24" ht="78.75">
      <c r="A33" s="1"/>
      <c r="B33" s="5"/>
      <c r="C33" s="5"/>
      <c r="D33" s="5"/>
      <c r="E33" s="5"/>
      <c r="F33" s="5"/>
      <c r="G33" s="5"/>
      <c r="H33" s="5"/>
      <c r="I33" s="5"/>
      <c r="J33" s="101" t="s">
        <v>28</v>
      </c>
      <c r="K33" s="253" t="s">
        <v>857</v>
      </c>
      <c r="L33" s="11" t="s">
        <v>849</v>
      </c>
      <c r="M33" s="18" t="s">
        <v>21</v>
      </c>
      <c r="N33" s="5" t="s">
        <v>22</v>
      </c>
      <c r="O33" s="273">
        <v>1</v>
      </c>
      <c r="P33" s="261">
        <v>0</v>
      </c>
      <c r="Q33" s="14">
        <f t="shared" si="1"/>
        <v>0</v>
      </c>
      <c r="U33">
        <v>71784</v>
      </c>
      <c r="V33">
        <v>31018</v>
      </c>
      <c r="X33">
        <v>23583</v>
      </c>
    </row>
    <row r="34" spans="1:24" ht="78.75">
      <c r="A34" s="1"/>
      <c r="B34" s="5"/>
      <c r="C34" s="5"/>
      <c r="D34" s="5"/>
      <c r="E34" s="5"/>
      <c r="F34" s="5"/>
      <c r="G34" s="5"/>
      <c r="H34" s="5"/>
      <c r="I34" s="5"/>
      <c r="J34" s="101" t="s">
        <v>29</v>
      </c>
      <c r="K34" s="253" t="s">
        <v>2056</v>
      </c>
      <c r="L34" s="11" t="s">
        <v>851</v>
      </c>
      <c r="M34" s="18" t="s">
        <v>21</v>
      </c>
      <c r="N34" s="5" t="s">
        <v>22</v>
      </c>
      <c r="O34" s="273">
        <v>1</v>
      </c>
      <c r="P34" s="261">
        <v>0</v>
      </c>
      <c r="Q34" s="14">
        <f t="shared" si="1"/>
        <v>0</v>
      </c>
      <c r="U34">
        <v>71785</v>
      </c>
      <c r="V34">
        <v>31018</v>
      </c>
      <c r="X34">
        <v>23584</v>
      </c>
    </row>
    <row r="35" spans="1:24" ht="52.5">
      <c r="A35" s="1"/>
      <c r="B35" s="39"/>
      <c r="C35" s="39"/>
      <c r="D35" s="39"/>
      <c r="E35" s="39"/>
      <c r="F35" s="39"/>
      <c r="G35" s="39"/>
      <c r="H35" s="39"/>
      <c r="I35" s="39"/>
      <c r="J35" s="100" t="s">
        <v>62</v>
      </c>
      <c r="K35" s="217" t="s">
        <v>2369</v>
      </c>
      <c r="L35" s="257" t="s">
        <v>853</v>
      </c>
      <c r="M35" s="258" t="s">
        <v>843</v>
      </c>
      <c r="N35" s="259" t="s">
        <v>844</v>
      </c>
      <c r="O35" s="260">
        <v>1</v>
      </c>
      <c r="P35" s="261">
        <v>0</v>
      </c>
      <c r="Q35" s="46">
        <f t="shared" si="1"/>
        <v>0</v>
      </c>
      <c r="U35">
        <v>71786</v>
      </c>
      <c r="V35">
        <v>31018</v>
      </c>
      <c r="X35">
        <v>23585</v>
      </c>
    </row>
    <row r="36" spans="1:26" ht="12.75">
      <c r="A36" s="1"/>
      <c r="B36" s="43"/>
      <c r="C36" s="43"/>
      <c r="D36" s="43"/>
      <c r="E36" s="43"/>
      <c r="F36" s="43"/>
      <c r="G36" s="43"/>
      <c r="H36" s="43"/>
      <c r="I36" s="43"/>
      <c r="J36" s="99" t="s">
        <v>63</v>
      </c>
      <c r="K36" s="218"/>
      <c r="L36" s="263" t="s">
        <v>2364</v>
      </c>
      <c r="M36" s="264" t="s">
        <v>843</v>
      </c>
      <c r="N36" s="265"/>
      <c r="O36" s="219">
        <v>1</v>
      </c>
      <c r="P36" s="161">
        <v>0</v>
      </c>
      <c r="Q36" s="266">
        <f t="shared" si="1"/>
        <v>0</v>
      </c>
      <c r="Z36" s="77"/>
    </row>
    <row r="37" spans="1:17" ht="12.75">
      <c r="A37" s="1"/>
      <c r="B37" s="5"/>
      <c r="C37" s="5"/>
      <c r="D37" s="5"/>
      <c r="E37" s="5"/>
      <c r="F37" s="5"/>
      <c r="G37" s="5"/>
      <c r="H37" s="5"/>
      <c r="I37" s="5"/>
      <c r="J37" s="101"/>
      <c r="K37" s="101"/>
      <c r="L37" s="11"/>
      <c r="M37" s="18"/>
      <c r="N37" s="5"/>
      <c r="O37" s="273"/>
      <c r="P37" s="30" t="s">
        <v>2370</v>
      </c>
      <c r="Q37" s="27">
        <f>SUM(Q30:Q35)</f>
        <v>0</v>
      </c>
    </row>
    <row r="38" spans="1:17" ht="12.75">
      <c r="A38" s="1"/>
      <c r="B38" s="5"/>
      <c r="C38" s="5"/>
      <c r="D38" s="5"/>
      <c r="E38" s="5"/>
      <c r="F38" s="5"/>
      <c r="G38" s="5"/>
      <c r="H38" s="5"/>
      <c r="I38" s="5"/>
      <c r="J38" s="101"/>
      <c r="K38" s="101"/>
      <c r="L38" s="11"/>
      <c r="M38" s="18"/>
      <c r="N38" s="5"/>
      <c r="O38" s="273"/>
      <c r="P38" s="13"/>
      <c r="Q38" s="14"/>
    </row>
    <row r="39" spans="1:17" ht="12.75">
      <c r="A39" s="1"/>
      <c r="B39" s="5"/>
      <c r="C39" s="5"/>
      <c r="D39" s="5"/>
      <c r="E39" s="5"/>
      <c r="F39" s="5"/>
      <c r="G39" s="5"/>
      <c r="H39" s="5"/>
      <c r="I39" s="5"/>
      <c r="J39" s="101"/>
      <c r="K39" s="101"/>
      <c r="L39" s="11"/>
      <c r="M39" s="18"/>
      <c r="N39" s="5"/>
      <c r="O39" s="273"/>
      <c r="P39" s="13"/>
      <c r="Q39" s="14"/>
    </row>
    <row r="40" spans="1:21" ht="12.75">
      <c r="A40" s="1"/>
      <c r="B40" s="92" t="s">
        <v>2371</v>
      </c>
      <c r="C40" s="5"/>
      <c r="D40" s="5"/>
      <c r="E40" s="5"/>
      <c r="F40" s="5"/>
      <c r="G40" s="5"/>
      <c r="H40" s="5"/>
      <c r="I40" s="5"/>
      <c r="J40" s="101"/>
      <c r="K40" s="101"/>
      <c r="L40" s="11"/>
      <c r="M40" s="18"/>
      <c r="N40" s="5"/>
      <c r="O40" s="273"/>
      <c r="P40" s="13"/>
      <c r="Q40" s="14"/>
      <c r="U40">
        <v>31019</v>
      </c>
    </row>
    <row r="41" spans="1:24" ht="26.25">
      <c r="A41" s="1"/>
      <c r="B41" s="5"/>
      <c r="C41" s="5"/>
      <c r="D41" s="5"/>
      <c r="E41" s="5"/>
      <c r="F41" s="5"/>
      <c r="G41" s="5"/>
      <c r="H41" s="5"/>
      <c r="I41" s="5"/>
      <c r="J41" s="101" t="s">
        <v>19</v>
      </c>
      <c r="K41" s="253" t="s">
        <v>859</v>
      </c>
      <c r="L41" s="11" t="s">
        <v>842</v>
      </c>
      <c r="M41" s="18" t="s">
        <v>843</v>
      </c>
      <c r="N41" s="5" t="s">
        <v>844</v>
      </c>
      <c r="O41" s="273">
        <v>1</v>
      </c>
      <c r="P41" s="261">
        <v>0</v>
      </c>
      <c r="Q41" s="14">
        <f t="shared" si="1"/>
        <v>0</v>
      </c>
      <c r="U41">
        <v>71787</v>
      </c>
      <c r="V41">
        <v>31019</v>
      </c>
      <c r="X41">
        <v>23586</v>
      </c>
    </row>
    <row r="42" spans="1:24" ht="26.25">
      <c r="A42" s="1"/>
      <c r="B42" s="5"/>
      <c r="C42" s="5"/>
      <c r="D42" s="5"/>
      <c r="E42" s="5"/>
      <c r="F42" s="5"/>
      <c r="G42" s="5"/>
      <c r="H42" s="5"/>
      <c r="I42" s="5"/>
      <c r="J42" s="101" t="s">
        <v>24</v>
      </c>
      <c r="K42" s="253" t="s">
        <v>860</v>
      </c>
      <c r="L42" s="11" t="s">
        <v>845</v>
      </c>
      <c r="M42" s="18" t="s">
        <v>21</v>
      </c>
      <c r="N42" s="5" t="s">
        <v>22</v>
      </c>
      <c r="O42" s="273">
        <v>2</v>
      </c>
      <c r="P42" s="261">
        <v>0</v>
      </c>
      <c r="Q42" s="14">
        <f t="shared" si="1"/>
        <v>0</v>
      </c>
      <c r="U42">
        <v>71788</v>
      </c>
      <c r="V42">
        <v>31019</v>
      </c>
      <c r="X42">
        <v>23587</v>
      </c>
    </row>
    <row r="43" spans="1:24" ht="39">
      <c r="A43" s="1"/>
      <c r="B43" s="5"/>
      <c r="C43" s="5"/>
      <c r="D43" s="5"/>
      <c r="E43" s="5"/>
      <c r="F43" s="5"/>
      <c r="G43" s="5"/>
      <c r="H43" s="5"/>
      <c r="I43" s="5"/>
      <c r="J43" s="100" t="s">
        <v>27</v>
      </c>
      <c r="K43" s="253" t="s">
        <v>861</v>
      </c>
      <c r="L43" s="11" t="s">
        <v>847</v>
      </c>
      <c r="M43" s="18" t="s">
        <v>21</v>
      </c>
      <c r="N43" s="5" t="s">
        <v>22</v>
      </c>
      <c r="O43" s="273">
        <v>2</v>
      </c>
      <c r="P43" s="261">
        <v>0</v>
      </c>
      <c r="Q43" s="14">
        <f t="shared" si="1"/>
        <v>0</v>
      </c>
      <c r="U43">
        <v>71789</v>
      </c>
      <c r="V43">
        <v>31019</v>
      </c>
      <c r="X43">
        <v>23588</v>
      </c>
    </row>
    <row r="44" spans="2:24" ht="78.75">
      <c r="B44" s="39"/>
      <c r="C44" s="39"/>
      <c r="D44" s="39"/>
      <c r="E44" s="39"/>
      <c r="F44" s="39"/>
      <c r="G44" s="39"/>
      <c r="H44" s="39"/>
      <c r="I44" s="39"/>
      <c r="J44" s="100" t="s">
        <v>28</v>
      </c>
      <c r="K44" s="217" t="s">
        <v>862</v>
      </c>
      <c r="L44" s="84" t="s">
        <v>858</v>
      </c>
      <c r="M44" s="38" t="s">
        <v>21</v>
      </c>
      <c r="N44" s="39" t="s">
        <v>22</v>
      </c>
      <c r="O44" s="260">
        <v>2</v>
      </c>
      <c r="P44" s="261">
        <v>0</v>
      </c>
      <c r="Q44" s="35">
        <f t="shared" si="1"/>
        <v>0</v>
      </c>
      <c r="U44">
        <v>71790</v>
      </c>
      <c r="V44">
        <v>31019</v>
      </c>
      <c r="X44">
        <v>23589</v>
      </c>
    </row>
    <row r="45" spans="2:26" ht="12.75">
      <c r="B45" s="43"/>
      <c r="C45" s="43"/>
      <c r="D45" s="43"/>
      <c r="E45" s="43"/>
      <c r="F45" s="43"/>
      <c r="G45" s="43"/>
      <c r="H45" s="43"/>
      <c r="I45" s="43"/>
      <c r="J45" s="99" t="s">
        <v>29</v>
      </c>
      <c r="K45" s="218"/>
      <c r="L45" s="263" t="s">
        <v>2364</v>
      </c>
      <c r="M45" s="264" t="s">
        <v>843</v>
      </c>
      <c r="N45" s="265"/>
      <c r="O45" s="219">
        <v>1</v>
      </c>
      <c r="P45" s="161">
        <v>0</v>
      </c>
      <c r="Q45" s="266">
        <f>P45*O45</f>
        <v>0</v>
      </c>
      <c r="Z45" s="77"/>
    </row>
    <row r="46" spans="16:17" ht="12.75">
      <c r="P46" s="30" t="s">
        <v>2372</v>
      </c>
      <c r="Q46" s="27">
        <f>SUM(Q41:Q44)</f>
        <v>0</v>
      </c>
    </row>
    <row r="47" ht="12.75">
      <c r="Q47" s="14"/>
    </row>
    <row r="48" ht="12.75">
      <c r="Q48" s="14"/>
    </row>
    <row r="49" spans="1:21" ht="12.75">
      <c r="A49" s="1"/>
      <c r="B49" s="92" t="s">
        <v>2373</v>
      </c>
      <c r="C49" s="5"/>
      <c r="D49" s="5"/>
      <c r="E49" s="5"/>
      <c r="F49" s="5"/>
      <c r="G49" s="5"/>
      <c r="H49" s="5"/>
      <c r="I49" s="5"/>
      <c r="J49" s="101"/>
      <c r="K49" s="101"/>
      <c r="L49" s="11"/>
      <c r="M49" s="18"/>
      <c r="N49" s="5"/>
      <c r="O49" s="273"/>
      <c r="P49" s="13"/>
      <c r="Q49" s="14"/>
      <c r="U49">
        <v>31020</v>
      </c>
    </row>
    <row r="50" spans="10:24" ht="26.25">
      <c r="J50" s="97" t="s">
        <v>19</v>
      </c>
      <c r="K50" s="194" t="s">
        <v>863</v>
      </c>
      <c r="L50" s="10" t="s">
        <v>842</v>
      </c>
      <c r="M50" s="17" t="s">
        <v>843</v>
      </c>
      <c r="N50" s="4" t="s">
        <v>844</v>
      </c>
      <c r="O50" s="220">
        <v>1</v>
      </c>
      <c r="P50" s="261">
        <v>0</v>
      </c>
      <c r="Q50" s="14">
        <f t="shared" si="1"/>
        <v>0</v>
      </c>
      <c r="U50">
        <v>71791</v>
      </c>
      <c r="V50">
        <v>31020</v>
      </c>
      <c r="X50">
        <v>23590</v>
      </c>
    </row>
    <row r="51" spans="10:24" ht="26.25">
      <c r="J51" s="97" t="s">
        <v>24</v>
      </c>
      <c r="K51" s="194" t="s">
        <v>864</v>
      </c>
      <c r="L51" s="10" t="s">
        <v>845</v>
      </c>
      <c r="M51" s="17" t="s">
        <v>21</v>
      </c>
      <c r="N51" s="4" t="s">
        <v>22</v>
      </c>
      <c r="O51" s="220">
        <v>2</v>
      </c>
      <c r="P51" s="261">
        <v>0</v>
      </c>
      <c r="Q51" s="14">
        <f t="shared" si="1"/>
        <v>0</v>
      </c>
      <c r="U51">
        <v>71792</v>
      </c>
      <c r="V51">
        <v>31020</v>
      </c>
      <c r="X51">
        <v>23591</v>
      </c>
    </row>
    <row r="52" spans="10:24" ht="39">
      <c r="J52" s="97" t="s">
        <v>27</v>
      </c>
      <c r="K52" s="194" t="s">
        <v>865</v>
      </c>
      <c r="L52" s="10" t="s">
        <v>847</v>
      </c>
      <c r="M52" s="17" t="s">
        <v>21</v>
      </c>
      <c r="N52" s="4" t="s">
        <v>22</v>
      </c>
      <c r="O52" s="220">
        <v>2</v>
      </c>
      <c r="P52" s="261">
        <v>0</v>
      </c>
      <c r="Q52" s="14">
        <f t="shared" si="1"/>
        <v>0</v>
      </c>
      <c r="U52">
        <v>71793</v>
      </c>
      <c r="V52">
        <v>31020</v>
      </c>
      <c r="X52">
        <v>23592</v>
      </c>
    </row>
    <row r="53" spans="2:24" ht="78.75">
      <c r="B53" s="39"/>
      <c r="C53" s="39"/>
      <c r="D53" s="39"/>
      <c r="E53" s="39"/>
      <c r="F53" s="39"/>
      <c r="G53" s="39"/>
      <c r="H53" s="39"/>
      <c r="I53" s="39"/>
      <c r="J53" s="100" t="s">
        <v>28</v>
      </c>
      <c r="K53" s="135" t="s">
        <v>867</v>
      </c>
      <c r="L53" s="84" t="s">
        <v>858</v>
      </c>
      <c r="M53" s="38" t="s">
        <v>21</v>
      </c>
      <c r="N53" s="39" t="s">
        <v>22</v>
      </c>
      <c r="O53" s="260">
        <v>2</v>
      </c>
      <c r="P53" s="261">
        <v>0</v>
      </c>
      <c r="Q53" s="35">
        <f t="shared" si="1"/>
        <v>0</v>
      </c>
      <c r="U53">
        <v>71794</v>
      </c>
      <c r="V53">
        <v>31020</v>
      </c>
      <c r="X53">
        <v>23593</v>
      </c>
    </row>
    <row r="54" spans="2:26" ht="12.75">
      <c r="B54" s="43"/>
      <c r="C54" s="43"/>
      <c r="D54" s="43"/>
      <c r="E54" s="43"/>
      <c r="F54" s="43"/>
      <c r="G54" s="43"/>
      <c r="H54" s="43"/>
      <c r="I54" s="43"/>
      <c r="J54" s="103" t="s">
        <v>29</v>
      </c>
      <c r="K54" s="142"/>
      <c r="L54" s="263" t="s">
        <v>2364</v>
      </c>
      <c r="M54" s="264" t="s">
        <v>843</v>
      </c>
      <c r="N54" s="265"/>
      <c r="O54" s="219">
        <v>1</v>
      </c>
      <c r="P54" s="161">
        <v>0</v>
      </c>
      <c r="Q54" s="266">
        <f t="shared" si="1"/>
        <v>0</v>
      </c>
      <c r="Z54" s="77"/>
    </row>
    <row r="55" spans="16:17" ht="12.75">
      <c r="P55" s="30" t="s">
        <v>2374</v>
      </c>
      <c r="Q55" s="27">
        <f>SUM(Q50:Q53)</f>
        <v>0</v>
      </c>
    </row>
    <row r="56" ht="12.75">
      <c r="Q56" s="14"/>
    </row>
    <row r="57" ht="12.75">
      <c r="Q57" s="14"/>
    </row>
    <row r="58" spans="2:21" ht="12.75">
      <c r="B58" s="45" t="s">
        <v>2375</v>
      </c>
      <c r="Q58" s="14"/>
      <c r="U58">
        <v>31021</v>
      </c>
    </row>
    <row r="59" spans="10:24" ht="26.25">
      <c r="J59" s="97" t="s">
        <v>19</v>
      </c>
      <c r="K59" s="194" t="s">
        <v>871</v>
      </c>
      <c r="L59" s="10" t="s">
        <v>842</v>
      </c>
      <c r="M59" s="17" t="s">
        <v>843</v>
      </c>
      <c r="N59" s="4" t="s">
        <v>844</v>
      </c>
      <c r="O59" s="220">
        <v>1</v>
      </c>
      <c r="P59" s="261">
        <v>0</v>
      </c>
      <c r="Q59" s="14">
        <f t="shared" si="1"/>
        <v>0</v>
      </c>
      <c r="U59">
        <v>71795</v>
      </c>
      <c r="V59">
        <v>31021</v>
      </c>
      <c r="X59">
        <v>23594</v>
      </c>
    </row>
    <row r="60" spans="10:24" ht="26.25">
      <c r="J60" s="97" t="s">
        <v>24</v>
      </c>
      <c r="K60" s="194" t="s">
        <v>872</v>
      </c>
      <c r="L60" s="10" t="s">
        <v>845</v>
      </c>
      <c r="M60" s="17" t="s">
        <v>21</v>
      </c>
      <c r="N60" s="4" t="s">
        <v>22</v>
      </c>
      <c r="O60" s="220">
        <v>2</v>
      </c>
      <c r="P60" s="261">
        <v>0</v>
      </c>
      <c r="Q60" s="14">
        <f t="shared" si="1"/>
        <v>0</v>
      </c>
      <c r="U60">
        <v>71796</v>
      </c>
      <c r="V60">
        <v>31021</v>
      </c>
      <c r="X60">
        <v>23595</v>
      </c>
    </row>
    <row r="61" spans="10:24" ht="39">
      <c r="J61" s="97" t="s">
        <v>27</v>
      </c>
      <c r="K61" s="194" t="s">
        <v>874</v>
      </c>
      <c r="L61" s="10" t="s">
        <v>866</v>
      </c>
      <c r="M61" s="17" t="s">
        <v>21</v>
      </c>
      <c r="N61" s="4" t="s">
        <v>22</v>
      </c>
      <c r="O61" s="220">
        <v>1</v>
      </c>
      <c r="P61" s="261">
        <v>0</v>
      </c>
      <c r="Q61" s="14">
        <f t="shared" si="1"/>
        <v>0</v>
      </c>
      <c r="U61">
        <v>71797</v>
      </c>
      <c r="V61">
        <v>31021</v>
      </c>
      <c r="X61">
        <v>23596</v>
      </c>
    </row>
    <row r="62" spans="10:24" ht="78.75">
      <c r="J62" s="97" t="s">
        <v>28</v>
      </c>
      <c r="K62" s="194" t="s">
        <v>875</v>
      </c>
      <c r="L62" s="10" t="s">
        <v>868</v>
      </c>
      <c r="M62" s="17" t="s">
        <v>21</v>
      </c>
      <c r="N62" s="4" t="s">
        <v>22</v>
      </c>
      <c r="O62" s="220">
        <v>1</v>
      </c>
      <c r="P62" s="261">
        <v>0</v>
      </c>
      <c r="Q62" s="14">
        <f t="shared" si="1"/>
        <v>0</v>
      </c>
      <c r="U62">
        <v>71798</v>
      </c>
      <c r="V62">
        <v>31021</v>
      </c>
      <c r="X62">
        <v>23597</v>
      </c>
    </row>
    <row r="63" spans="10:24" ht="78.75">
      <c r="J63" s="97" t="s">
        <v>29</v>
      </c>
      <c r="K63" s="194" t="s">
        <v>940</v>
      </c>
      <c r="L63" s="10" t="s">
        <v>851</v>
      </c>
      <c r="M63" s="17" t="s">
        <v>21</v>
      </c>
      <c r="N63" s="4" t="s">
        <v>22</v>
      </c>
      <c r="O63" s="220">
        <v>1</v>
      </c>
      <c r="P63" s="261">
        <v>0</v>
      </c>
      <c r="Q63" s="14">
        <f t="shared" si="1"/>
        <v>0</v>
      </c>
      <c r="U63">
        <v>71799</v>
      </c>
      <c r="V63">
        <v>31021</v>
      </c>
      <c r="X63">
        <v>23598</v>
      </c>
    </row>
    <row r="64" spans="2:24" ht="52.5">
      <c r="B64" s="39"/>
      <c r="C64" s="39"/>
      <c r="D64" s="39"/>
      <c r="E64" s="39"/>
      <c r="F64" s="39"/>
      <c r="G64" s="39"/>
      <c r="H64" s="39"/>
      <c r="I64" s="39"/>
      <c r="J64" s="100" t="s">
        <v>62</v>
      </c>
      <c r="K64" s="135" t="s">
        <v>942</v>
      </c>
      <c r="L64" s="84" t="s">
        <v>853</v>
      </c>
      <c r="M64" s="38" t="s">
        <v>843</v>
      </c>
      <c r="N64" s="39" t="s">
        <v>844</v>
      </c>
      <c r="O64" s="260">
        <v>1</v>
      </c>
      <c r="P64" s="261">
        <v>0</v>
      </c>
      <c r="Q64" s="35">
        <f t="shared" si="1"/>
        <v>0</v>
      </c>
      <c r="U64">
        <v>71800</v>
      </c>
      <c r="V64">
        <v>31021</v>
      </c>
      <c r="X64">
        <v>23599</v>
      </c>
    </row>
    <row r="65" spans="2:17" ht="12.75">
      <c r="B65" s="43"/>
      <c r="C65" s="43"/>
      <c r="D65" s="43"/>
      <c r="E65" s="43"/>
      <c r="F65" s="43"/>
      <c r="G65" s="43"/>
      <c r="H65" s="43"/>
      <c r="I65" s="43"/>
      <c r="J65" s="103" t="s">
        <v>63</v>
      </c>
      <c r="K65" s="142"/>
      <c r="L65" s="263" t="s">
        <v>2364</v>
      </c>
      <c r="M65" s="264" t="s">
        <v>843</v>
      </c>
      <c r="N65" s="265"/>
      <c r="O65" s="219">
        <v>1</v>
      </c>
      <c r="P65" s="161">
        <v>0</v>
      </c>
      <c r="Q65" s="266">
        <f>P65*O65</f>
        <v>0</v>
      </c>
    </row>
    <row r="66" spans="16:17" ht="12.75">
      <c r="P66" s="32" t="s">
        <v>2376</v>
      </c>
      <c r="Q66" s="27">
        <f>SUM(Q59:Q64)</f>
        <v>0</v>
      </c>
    </row>
    <row r="67" ht="12.75">
      <c r="Q67" s="14"/>
    </row>
    <row r="68" ht="12.75">
      <c r="Q68" s="14"/>
    </row>
    <row r="69" spans="2:21" ht="12.75">
      <c r="B69" s="45" t="s">
        <v>2377</v>
      </c>
      <c r="Q69" s="14"/>
      <c r="U69">
        <v>31022</v>
      </c>
    </row>
    <row r="70" spans="10:24" ht="26.25">
      <c r="J70" s="97" t="s">
        <v>19</v>
      </c>
      <c r="K70" s="194" t="s">
        <v>877</v>
      </c>
      <c r="L70" s="10" t="s">
        <v>842</v>
      </c>
      <c r="M70" s="17" t="s">
        <v>843</v>
      </c>
      <c r="N70" s="4" t="s">
        <v>844</v>
      </c>
      <c r="O70" s="220">
        <v>1</v>
      </c>
      <c r="P70" s="261">
        <v>0</v>
      </c>
      <c r="Q70" s="14">
        <f t="shared" si="1"/>
        <v>0</v>
      </c>
      <c r="U70">
        <v>71801</v>
      </c>
      <c r="V70">
        <v>31022</v>
      </c>
      <c r="X70">
        <v>23600</v>
      </c>
    </row>
    <row r="71" spans="10:24" ht="26.25">
      <c r="J71" s="97" t="s">
        <v>24</v>
      </c>
      <c r="K71" s="194" t="s">
        <v>878</v>
      </c>
      <c r="L71" s="10" t="s">
        <v>873</v>
      </c>
      <c r="M71" s="17" t="s">
        <v>21</v>
      </c>
      <c r="N71" s="4" t="s">
        <v>22</v>
      </c>
      <c r="O71" s="220">
        <v>1</v>
      </c>
      <c r="P71" s="261">
        <v>0</v>
      </c>
      <c r="Q71" s="14">
        <f t="shared" si="1"/>
        <v>0</v>
      </c>
      <c r="U71">
        <v>71802</v>
      </c>
      <c r="V71">
        <v>31022</v>
      </c>
      <c r="X71">
        <v>23601</v>
      </c>
    </row>
    <row r="72" spans="10:24" ht="39">
      <c r="J72" s="97" t="s">
        <v>27</v>
      </c>
      <c r="K72" s="194" t="s">
        <v>880</v>
      </c>
      <c r="L72" s="10" t="s">
        <v>847</v>
      </c>
      <c r="M72" s="17" t="s">
        <v>21</v>
      </c>
      <c r="N72" s="4" t="s">
        <v>22</v>
      </c>
      <c r="O72" s="220">
        <v>1</v>
      </c>
      <c r="P72" s="261">
        <v>0</v>
      </c>
      <c r="Q72" s="14">
        <f t="shared" si="1"/>
        <v>0</v>
      </c>
      <c r="U72">
        <v>71803</v>
      </c>
      <c r="V72">
        <v>31022</v>
      </c>
      <c r="X72">
        <v>23602</v>
      </c>
    </row>
    <row r="73" spans="2:24" ht="78.75">
      <c r="B73" s="39"/>
      <c r="C73" s="39"/>
      <c r="D73" s="39"/>
      <c r="E73" s="39"/>
      <c r="F73" s="39"/>
      <c r="G73" s="39"/>
      <c r="H73" s="39"/>
      <c r="I73" s="39"/>
      <c r="J73" s="100" t="s">
        <v>28</v>
      </c>
      <c r="K73" s="135" t="s">
        <v>882</v>
      </c>
      <c r="L73" s="84" t="s">
        <v>876</v>
      </c>
      <c r="M73" s="38" t="s">
        <v>21</v>
      </c>
      <c r="N73" s="39" t="s">
        <v>22</v>
      </c>
      <c r="O73" s="260">
        <v>1</v>
      </c>
      <c r="P73" s="261">
        <v>0</v>
      </c>
      <c r="Q73" s="35">
        <f t="shared" si="1"/>
        <v>0</v>
      </c>
      <c r="U73">
        <v>71804</v>
      </c>
      <c r="V73">
        <v>31022</v>
      </c>
      <c r="X73">
        <v>23603</v>
      </c>
    </row>
    <row r="74" spans="2:17" ht="12.75">
      <c r="B74" s="43"/>
      <c r="C74" s="43"/>
      <c r="D74" s="43"/>
      <c r="E74" s="43"/>
      <c r="F74" s="43"/>
      <c r="G74" s="43"/>
      <c r="H74" s="43"/>
      <c r="I74" s="43"/>
      <c r="J74" s="218" t="s">
        <v>29</v>
      </c>
      <c r="K74" s="142" t="s">
        <v>883</v>
      </c>
      <c r="L74" s="263" t="s">
        <v>2364</v>
      </c>
      <c r="M74" s="264" t="s">
        <v>843</v>
      </c>
      <c r="N74" s="265"/>
      <c r="O74" s="219">
        <v>1</v>
      </c>
      <c r="P74" s="161">
        <v>0</v>
      </c>
      <c r="Q74" s="266">
        <f t="shared" si="1"/>
        <v>0</v>
      </c>
    </row>
    <row r="75" spans="16:17" ht="12.75">
      <c r="P75" s="32" t="s">
        <v>2378</v>
      </c>
      <c r="Q75" s="27">
        <f>SUM(Q70:Q74)</f>
        <v>0</v>
      </c>
    </row>
    <row r="76" ht="12.75">
      <c r="Q76" s="14"/>
    </row>
    <row r="77" ht="12.75">
      <c r="Q77" s="14"/>
    </row>
    <row r="78" spans="2:21" ht="12.75">
      <c r="B78" s="45" t="s">
        <v>2379</v>
      </c>
      <c r="Q78" s="14"/>
      <c r="U78">
        <v>31023</v>
      </c>
    </row>
    <row r="79" spans="10:24" ht="26.25">
      <c r="J79" s="97" t="s">
        <v>19</v>
      </c>
      <c r="K79" s="194" t="s">
        <v>885</v>
      </c>
      <c r="L79" s="10" t="s">
        <v>832</v>
      </c>
      <c r="M79" s="17" t="s">
        <v>319</v>
      </c>
      <c r="N79" s="4" t="s">
        <v>319</v>
      </c>
      <c r="O79" s="220">
        <v>299</v>
      </c>
      <c r="P79" s="261">
        <v>0</v>
      </c>
      <c r="Q79" s="14">
        <f t="shared" si="1"/>
        <v>0</v>
      </c>
      <c r="U79">
        <v>71805</v>
      </c>
      <c r="V79">
        <v>31023</v>
      </c>
      <c r="X79">
        <v>23604</v>
      </c>
    </row>
    <row r="80" spans="10:24" ht="92.25">
      <c r="J80" s="97" t="s">
        <v>24</v>
      </c>
      <c r="K80" s="194" t="s">
        <v>886</v>
      </c>
      <c r="L80" s="10" t="s">
        <v>879</v>
      </c>
      <c r="M80" s="17" t="s">
        <v>319</v>
      </c>
      <c r="N80" s="4" t="s">
        <v>319</v>
      </c>
      <c r="O80" s="220">
        <v>132</v>
      </c>
      <c r="P80" s="261">
        <v>0</v>
      </c>
      <c r="Q80" s="14">
        <f t="shared" si="1"/>
        <v>0</v>
      </c>
      <c r="U80">
        <v>71806</v>
      </c>
      <c r="V80">
        <v>31023</v>
      </c>
      <c r="X80">
        <v>23605</v>
      </c>
    </row>
    <row r="81" spans="10:24" ht="78.75">
      <c r="J81" s="97" t="s">
        <v>27</v>
      </c>
      <c r="K81" s="194" t="s">
        <v>887</v>
      </c>
      <c r="L81" s="10" t="s">
        <v>881</v>
      </c>
      <c r="M81" s="17" t="s">
        <v>319</v>
      </c>
      <c r="N81" s="4" t="s">
        <v>319</v>
      </c>
      <c r="O81" s="220">
        <v>167</v>
      </c>
      <c r="P81" s="261">
        <v>0</v>
      </c>
      <c r="Q81" s="14">
        <f t="shared" si="1"/>
        <v>0</v>
      </c>
      <c r="U81">
        <v>71807</v>
      </c>
      <c r="V81">
        <v>31023</v>
      </c>
      <c r="X81">
        <v>23606</v>
      </c>
    </row>
    <row r="82" spans="10:24" ht="39">
      <c r="J82" s="97" t="s">
        <v>28</v>
      </c>
      <c r="K82" s="194" t="s">
        <v>888</v>
      </c>
      <c r="L82" s="10" t="s">
        <v>837</v>
      </c>
      <c r="M82" s="17" t="s">
        <v>319</v>
      </c>
      <c r="N82" s="4" t="s">
        <v>319</v>
      </c>
      <c r="O82" s="220">
        <v>132</v>
      </c>
      <c r="P82" s="261">
        <v>0</v>
      </c>
      <c r="Q82" s="14">
        <f t="shared" si="1"/>
        <v>0</v>
      </c>
      <c r="U82">
        <v>71808</v>
      </c>
      <c r="V82">
        <v>31023</v>
      </c>
      <c r="X82">
        <v>23607</v>
      </c>
    </row>
    <row r="83" spans="10:24" ht="39">
      <c r="J83" s="97" t="s">
        <v>29</v>
      </c>
      <c r="K83" s="194" t="s">
        <v>889</v>
      </c>
      <c r="L83" s="10" t="s">
        <v>839</v>
      </c>
      <c r="M83" s="17" t="s">
        <v>319</v>
      </c>
      <c r="N83" s="4" t="s">
        <v>319</v>
      </c>
      <c r="O83" s="220">
        <v>299</v>
      </c>
      <c r="P83" s="261">
        <v>0</v>
      </c>
      <c r="Q83" s="14">
        <f t="shared" si="1"/>
        <v>0</v>
      </c>
      <c r="U83">
        <v>71809</v>
      </c>
      <c r="V83">
        <v>31023</v>
      </c>
      <c r="X83">
        <v>23608</v>
      </c>
    </row>
    <row r="84" spans="10:24" ht="39">
      <c r="J84" s="97" t="s">
        <v>62</v>
      </c>
      <c r="K84" s="194" t="s">
        <v>890</v>
      </c>
      <c r="L84" s="10" t="s">
        <v>841</v>
      </c>
      <c r="M84" s="17" t="s">
        <v>319</v>
      </c>
      <c r="N84" s="4" t="s">
        <v>319</v>
      </c>
      <c r="O84" s="220">
        <v>299</v>
      </c>
      <c r="P84" s="261">
        <v>0</v>
      </c>
      <c r="Q84" s="14">
        <f t="shared" si="1"/>
        <v>0</v>
      </c>
      <c r="U84">
        <v>71810</v>
      </c>
      <c r="V84">
        <v>31023</v>
      </c>
      <c r="X84">
        <v>23609</v>
      </c>
    </row>
    <row r="85" spans="10:24" ht="26.25">
      <c r="J85" s="97" t="s">
        <v>63</v>
      </c>
      <c r="K85" s="194" t="s">
        <v>891</v>
      </c>
      <c r="L85" s="55" t="s">
        <v>892</v>
      </c>
      <c r="M85" s="17" t="s">
        <v>319</v>
      </c>
      <c r="N85" s="4" t="s">
        <v>319</v>
      </c>
      <c r="O85" s="220">
        <v>310</v>
      </c>
      <c r="P85" s="261">
        <v>0</v>
      </c>
      <c r="Q85" s="14">
        <f t="shared" si="1"/>
        <v>0</v>
      </c>
      <c r="U85">
        <v>71811</v>
      </c>
      <c r="V85">
        <v>31023</v>
      </c>
      <c r="X85">
        <v>23610</v>
      </c>
    </row>
    <row r="86" spans="2:24" ht="26.25">
      <c r="B86" s="41"/>
      <c r="C86" s="41"/>
      <c r="D86" s="41"/>
      <c r="E86" s="41"/>
      <c r="F86" s="41"/>
      <c r="G86" s="41"/>
      <c r="H86" s="41"/>
      <c r="I86" s="41"/>
      <c r="J86" s="117" t="s">
        <v>65</v>
      </c>
      <c r="K86" s="135" t="s">
        <v>893</v>
      </c>
      <c r="L86" s="274" t="s">
        <v>2380</v>
      </c>
      <c r="M86" s="33" t="s">
        <v>319</v>
      </c>
      <c r="N86" s="41" t="s">
        <v>319</v>
      </c>
      <c r="O86" s="260">
        <v>132</v>
      </c>
      <c r="P86" s="261">
        <v>0</v>
      </c>
      <c r="Q86" s="35">
        <f t="shared" si="1"/>
        <v>0</v>
      </c>
      <c r="U86">
        <v>71812</v>
      </c>
      <c r="V86">
        <v>31023</v>
      </c>
      <c r="X86">
        <v>23611</v>
      </c>
    </row>
    <row r="87" spans="2:24" ht="39">
      <c r="B87" s="43"/>
      <c r="C87" s="43"/>
      <c r="D87" s="43"/>
      <c r="E87" s="43"/>
      <c r="F87" s="43"/>
      <c r="G87" s="43"/>
      <c r="H87" s="43"/>
      <c r="I87" s="43"/>
      <c r="J87" s="99" t="s">
        <v>68</v>
      </c>
      <c r="K87" s="142" t="s">
        <v>895</v>
      </c>
      <c r="L87" s="44" t="s">
        <v>884</v>
      </c>
      <c r="M87" s="20" t="s">
        <v>843</v>
      </c>
      <c r="N87" s="43" t="s">
        <v>844</v>
      </c>
      <c r="O87" s="219">
        <v>2</v>
      </c>
      <c r="P87" s="29">
        <v>0</v>
      </c>
      <c r="Q87" s="26">
        <f t="shared" si="1"/>
        <v>0</v>
      </c>
      <c r="U87">
        <v>71813</v>
      </c>
      <c r="V87">
        <v>31023</v>
      </c>
      <c r="X87">
        <v>23612</v>
      </c>
    </row>
    <row r="88" spans="16:17" ht="12.75">
      <c r="P88" s="32" t="s">
        <v>2381</v>
      </c>
      <c r="Q88" s="27">
        <f>SUM(Q79:Q87)</f>
        <v>0</v>
      </c>
    </row>
    <row r="89" ht="12.75">
      <c r="Q89" s="14"/>
    </row>
    <row r="90" ht="12.75">
      <c r="Q90" s="14"/>
    </row>
    <row r="91" spans="2:21" ht="12.75">
      <c r="B91" s="45" t="s">
        <v>2382</v>
      </c>
      <c r="Q91" s="14"/>
      <c r="U91">
        <v>31024</v>
      </c>
    </row>
    <row r="92" spans="10:24" ht="26.25">
      <c r="J92" s="97" t="s">
        <v>19</v>
      </c>
      <c r="K92" s="194" t="s">
        <v>958</v>
      </c>
      <c r="L92" s="10" t="s">
        <v>832</v>
      </c>
      <c r="M92" s="17" t="s">
        <v>319</v>
      </c>
      <c r="N92" s="4" t="s">
        <v>319</v>
      </c>
      <c r="O92" s="220">
        <v>221</v>
      </c>
      <c r="P92" s="261">
        <v>0</v>
      </c>
      <c r="Q92" s="14">
        <f aca="true" t="shared" si="2" ref="Q92:Q101">P92*O92</f>
        <v>0</v>
      </c>
      <c r="U92">
        <v>71814</v>
      </c>
      <c r="V92">
        <v>31024</v>
      </c>
      <c r="X92">
        <v>23613</v>
      </c>
    </row>
    <row r="93" spans="10:24" ht="92.25">
      <c r="J93" s="97" t="s">
        <v>24</v>
      </c>
      <c r="K93" s="194" t="s">
        <v>959</v>
      </c>
      <c r="L93" s="10" t="s">
        <v>879</v>
      </c>
      <c r="M93" s="17" t="s">
        <v>319</v>
      </c>
      <c r="N93" s="4" t="s">
        <v>319</v>
      </c>
      <c r="O93" s="220">
        <v>36</v>
      </c>
      <c r="P93" s="261">
        <v>0</v>
      </c>
      <c r="Q93" s="14">
        <f t="shared" si="2"/>
        <v>0</v>
      </c>
      <c r="U93">
        <v>71815</v>
      </c>
      <c r="V93">
        <v>31024</v>
      </c>
      <c r="X93">
        <v>23614</v>
      </c>
    </row>
    <row r="94" spans="10:24" ht="78.75">
      <c r="J94" s="97" t="s">
        <v>27</v>
      </c>
      <c r="K94" s="194" t="s">
        <v>960</v>
      </c>
      <c r="L94" s="10" t="s">
        <v>881</v>
      </c>
      <c r="M94" s="17" t="s">
        <v>319</v>
      </c>
      <c r="N94" s="4" t="s">
        <v>319</v>
      </c>
      <c r="O94" s="220">
        <v>185</v>
      </c>
      <c r="P94" s="261">
        <v>0</v>
      </c>
      <c r="Q94" s="14">
        <f t="shared" si="2"/>
        <v>0</v>
      </c>
      <c r="U94">
        <v>71816</v>
      </c>
      <c r="V94">
        <v>31024</v>
      </c>
      <c r="X94">
        <v>23615</v>
      </c>
    </row>
    <row r="95" spans="10:24" ht="39">
      <c r="J95" s="97" t="s">
        <v>28</v>
      </c>
      <c r="K95" s="194" t="s">
        <v>961</v>
      </c>
      <c r="L95" s="10" t="s">
        <v>837</v>
      </c>
      <c r="M95" s="17" t="s">
        <v>319</v>
      </c>
      <c r="N95" s="4" t="s">
        <v>319</v>
      </c>
      <c r="O95" s="220">
        <v>36</v>
      </c>
      <c r="P95" s="261">
        <v>0</v>
      </c>
      <c r="Q95" s="14">
        <f t="shared" si="2"/>
        <v>0</v>
      </c>
      <c r="U95">
        <v>71817</v>
      </c>
      <c r="V95">
        <v>31024</v>
      </c>
      <c r="X95">
        <v>23616</v>
      </c>
    </row>
    <row r="96" spans="10:24" ht="39">
      <c r="J96" s="97" t="s">
        <v>29</v>
      </c>
      <c r="K96" s="194" t="s">
        <v>2383</v>
      </c>
      <c r="L96" s="10" t="s">
        <v>839</v>
      </c>
      <c r="M96" s="17" t="s">
        <v>319</v>
      </c>
      <c r="N96" s="4" t="s">
        <v>319</v>
      </c>
      <c r="O96" s="220">
        <v>221</v>
      </c>
      <c r="P96" s="261">
        <v>0</v>
      </c>
      <c r="Q96" s="14">
        <f t="shared" si="2"/>
        <v>0</v>
      </c>
      <c r="U96">
        <v>71818</v>
      </c>
      <c r="V96">
        <v>31024</v>
      </c>
      <c r="X96">
        <v>23617</v>
      </c>
    </row>
    <row r="97" spans="10:24" ht="39">
      <c r="J97" s="97" t="s">
        <v>62</v>
      </c>
      <c r="K97" s="194" t="s">
        <v>2384</v>
      </c>
      <c r="L97" s="10" t="s">
        <v>841</v>
      </c>
      <c r="M97" s="17" t="s">
        <v>319</v>
      </c>
      <c r="N97" s="4" t="s">
        <v>319</v>
      </c>
      <c r="O97" s="220">
        <v>221</v>
      </c>
      <c r="P97" s="261">
        <v>0</v>
      </c>
      <c r="Q97" s="14">
        <f t="shared" si="2"/>
        <v>0</v>
      </c>
      <c r="U97">
        <v>71819</v>
      </c>
      <c r="V97">
        <v>31024</v>
      </c>
      <c r="X97">
        <v>23618</v>
      </c>
    </row>
    <row r="98" spans="10:24" ht="26.25">
      <c r="J98" s="97" t="s">
        <v>63</v>
      </c>
      <c r="K98" s="194" t="s">
        <v>2385</v>
      </c>
      <c r="L98" s="10" t="s">
        <v>892</v>
      </c>
      <c r="M98" s="17" t="s">
        <v>319</v>
      </c>
      <c r="N98" s="4" t="s">
        <v>319</v>
      </c>
      <c r="O98" s="220">
        <v>231</v>
      </c>
      <c r="P98" s="261">
        <v>0</v>
      </c>
      <c r="Q98" s="14">
        <f t="shared" si="2"/>
        <v>0</v>
      </c>
      <c r="U98">
        <v>71820</v>
      </c>
      <c r="V98">
        <v>31024</v>
      </c>
      <c r="X98">
        <v>23619</v>
      </c>
    </row>
    <row r="99" spans="10:24" ht="39">
      <c r="J99" s="97" t="s">
        <v>65</v>
      </c>
      <c r="K99" s="194" t="s">
        <v>2386</v>
      </c>
      <c r="L99" s="10" t="s">
        <v>894</v>
      </c>
      <c r="M99" s="17" t="s">
        <v>319</v>
      </c>
      <c r="N99" s="4" t="s">
        <v>319</v>
      </c>
      <c r="O99" s="220">
        <v>36</v>
      </c>
      <c r="P99" s="261">
        <v>0</v>
      </c>
      <c r="Q99" s="14">
        <f t="shared" si="2"/>
        <v>0</v>
      </c>
      <c r="U99">
        <v>71821</v>
      </c>
      <c r="V99">
        <v>31024</v>
      </c>
      <c r="X99">
        <v>23620</v>
      </c>
    </row>
    <row r="100" spans="10:24" ht="26.25">
      <c r="J100" s="97" t="s">
        <v>68</v>
      </c>
      <c r="K100" s="194" t="s">
        <v>2387</v>
      </c>
      <c r="L100" s="10" t="s">
        <v>896</v>
      </c>
      <c r="M100" s="17" t="s">
        <v>319</v>
      </c>
      <c r="N100" s="4" t="s">
        <v>319</v>
      </c>
      <c r="O100" s="220">
        <v>87</v>
      </c>
      <c r="P100" s="261">
        <v>0</v>
      </c>
      <c r="Q100" s="14">
        <f t="shared" si="2"/>
        <v>0</v>
      </c>
      <c r="U100">
        <v>71822</v>
      </c>
      <c r="V100">
        <v>31024</v>
      </c>
      <c r="X100">
        <v>23621</v>
      </c>
    </row>
    <row r="101" spans="2:24" ht="39">
      <c r="B101" s="43"/>
      <c r="C101" s="43"/>
      <c r="D101" s="43"/>
      <c r="E101" s="43"/>
      <c r="F101" s="43"/>
      <c r="G101" s="43"/>
      <c r="H101" s="43"/>
      <c r="I101" s="43"/>
      <c r="J101" s="99" t="s">
        <v>391</v>
      </c>
      <c r="K101" s="142" t="s">
        <v>2388</v>
      </c>
      <c r="L101" s="44" t="s">
        <v>884</v>
      </c>
      <c r="M101" s="20" t="s">
        <v>843</v>
      </c>
      <c r="N101" s="43" t="s">
        <v>844</v>
      </c>
      <c r="O101" s="219">
        <v>4</v>
      </c>
      <c r="P101" s="29">
        <v>0</v>
      </c>
      <c r="Q101" s="26">
        <f t="shared" si="2"/>
        <v>0</v>
      </c>
      <c r="U101">
        <v>71823</v>
      </c>
      <c r="V101">
        <v>31024</v>
      </c>
      <c r="X101">
        <v>23622</v>
      </c>
    </row>
    <row r="102" spans="16:17" ht="12.75">
      <c r="P102" s="32" t="s">
        <v>2389</v>
      </c>
      <c r="Q102" s="27">
        <f>SUM(Q92:Q101)</f>
        <v>0</v>
      </c>
    </row>
    <row r="103" spans="16:17" ht="12.75">
      <c r="P103" s="32"/>
      <c r="Q103" s="27"/>
    </row>
    <row r="104" spans="16:17" ht="12.75">
      <c r="P104" s="32"/>
      <c r="Q104" s="27"/>
    </row>
    <row r="105" spans="2:17" ht="12.75">
      <c r="B105" s="275" t="s">
        <v>2390</v>
      </c>
      <c r="C105" s="275"/>
      <c r="D105" s="275"/>
      <c r="E105" s="275"/>
      <c r="F105" s="275"/>
      <c r="G105" s="275"/>
      <c r="H105" s="275"/>
      <c r="I105" s="275"/>
      <c r="J105" s="276"/>
      <c r="K105" s="276"/>
      <c r="L105" s="277"/>
      <c r="M105" s="278"/>
      <c r="N105" s="275"/>
      <c r="P105" s="279"/>
      <c r="Q105" s="280"/>
    </row>
    <row r="106" spans="2:26" ht="12.75">
      <c r="B106" s="275"/>
      <c r="C106" s="275"/>
      <c r="D106" s="275"/>
      <c r="E106" s="275"/>
      <c r="F106" s="275"/>
      <c r="G106" s="275"/>
      <c r="H106" s="275"/>
      <c r="I106" s="275"/>
      <c r="J106" s="276" t="s">
        <v>19</v>
      </c>
      <c r="K106" s="276" t="s">
        <v>966</v>
      </c>
      <c r="L106" s="281" t="s">
        <v>244</v>
      </c>
      <c r="M106" s="278" t="s">
        <v>1978</v>
      </c>
      <c r="N106" s="275"/>
      <c r="O106" s="220">
        <v>18</v>
      </c>
      <c r="P106" s="395">
        <v>55</v>
      </c>
      <c r="Q106" s="282">
        <f>P106*O106</f>
        <v>990</v>
      </c>
      <c r="Z106" s="77"/>
    </row>
    <row r="107" spans="2:26" ht="12.75">
      <c r="B107" s="275"/>
      <c r="C107" s="275"/>
      <c r="D107" s="275"/>
      <c r="E107" s="275"/>
      <c r="F107" s="275"/>
      <c r="G107" s="275"/>
      <c r="H107" s="275"/>
      <c r="I107" s="275"/>
      <c r="J107" s="283" t="s">
        <v>24</v>
      </c>
      <c r="K107" s="283" t="s">
        <v>967</v>
      </c>
      <c r="L107" s="284" t="s">
        <v>1979</v>
      </c>
      <c r="M107" s="285" t="s">
        <v>1978</v>
      </c>
      <c r="N107" s="286"/>
      <c r="O107" s="260">
        <v>18</v>
      </c>
      <c r="P107" s="396">
        <v>35</v>
      </c>
      <c r="Q107" s="287">
        <f>P107*O107</f>
        <v>630</v>
      </c>
      <c r="Z107" s="77"/>
    </row>
    <row r="108" spans="2:26" ht="12.75">
      <c r="B108" s="275"/>
      <c r="C108" s="275"/>
      <c r="D108" s="275"/>
      <c r="E108" s="275"/>
      <c r="F108" s="275"/>
      <c r="G108" s="275"/>
      <c r="H108" s="275"/>
      <c r="I108" s="275"/>
      <c r="J108" s="283" t="s">
        <v>27</v>
      </c>
      <c r="K108" s="283" t="s">
        <v>968</v>
      </c>
      <c r="L108" s="281" t="s">
        <v>2138</v>
      </c>
      <c r="M108" s="288" t="s">
        <v>1970</v>
      </c>
      <c r="N108" s="289">
        <v>1</v>
      </c>
      <c r="O108" s="261">
        <v>1</v>
      </c>
      <c r="P108" s="290">
        <v>0</v>
      </c>
      <c r="Q108" s="287">
        <f>P108*O108</f>
        <v>0</v>
      </c>
      <c r="Z108" s="77"/>
    </row>
    <row r="109" spans="2:17" ht="12.75">
      <c r="B109" s="291"/>
      <c r="C109" s="291"/>
      <c r="D109" s="291"/>
      <c r="E109" s="291"/>
      <c r="F109" s="291"/>
      <c r="G109" s="291"/>
      <c r="H109" s="291"/>
      <c r="I109" s="291"/>
      <c r="J109" s="292"/>
      <c r="K109" s="292"/>
      <c r="L109" s="293"/>
      <c r="M109" s="294"/>
      <c r="N109" s="291"/>
      <c r="O109" s="219"/>
      <c r="P109" s="295"/>
      <c r="Q109" s="296"/>
    </row>
    <row r="110" spans="2:17" ht="12.75">
      <c r="B110" s="275"/>
      <c r="C110" s="275"/>
      <c r="D110" s="275"/>
      <c r="E110" s="275"/>
      <c r="F110" s="275"/>
      <c r="G110" s="275"/>
      <c r="H110" s="275"/>
      <c r="I110" s="275"/>
      <c r="J110" s="276"/>
      <c r="K110" s="276"/>
      <c r="L110" s="277"/>
      <c r="M110" s="278"/>
      <c r="N110" s="275"/>
      <c r="P110" s="279" t="s">
        <v>2391</v>
      </c>
      <c r="Q110" s="280">
        <f>SUM(Q106:Y109)</f>
        <v>1620</v>
      </c>
    </row>
    <row r="111" spans="16:17" ht="12.75">
      <c r="P111" s="32"/>
      <c r="Q111" s="27"/>
    </row>
    <row r="113" spans="16:17" ht="17.25">
      <c r="P113" s="56" t="s">
        <v>897</v>
      </c>
      <c r="Q113" s="66">
        <f>Q110+Q102+Q88+Q75+Q66+Q55+Q37+Q46+Q26+Q14</f>
        <v>1620</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X117"/>
  <sheetViews>
    <sheetView zoomScale="70" zoomScaleNormal="70" zoomScalePageLayoutView="0" workbookViewId="0" topLeftCell="A1">
      <pane ySplit="1" topLeftCell="A2" activePane="bottomLeft" state="frozen"/>
      <selection pane="topLeft" activeCell="D15" sqref="D15"/>
      <selection pane="bottomLeft" activeCell="P20" sqref="P20"/>
    </sheetView>
  </sheetViews>
  <sheetFormatPr defaultColWidth="9.140625" defaultRowHeight="12.75"/>
  <cols>
    <col min="1" max="1" width="2.7109375" style="0" customWidth="1"/>
    <col min="2" max="3" width="7.7109375" style="4" customWidth="1"/>
    <col min="4" max="8" width="15.7109375" style="4" hidden="1" customWidth="1"/>
    <col min="9" max="9" width="9.57421875" style="4" hidden="1" customWidth="1"/>
    <col min="10" max="10" width="10.7109375" style="97" customWidth="1"/>
    <col min="11" max="11" width="15.7109375" style="97" customWidth="1"/>
    <col min="12" max="12" width="60.7109375" style="10" customWidth="1"/>
    <col min="13" max="13" width="9.7109375" style="17" customWidth="1"/>
    <col min="14" max="14" width="10.8515625" style="4" hidden="1" customWidth="1"/>
    <col min="15" max="15" width="15.7109375" style="24" customWidth="1"/>
    <col min="16" max="16" width="20.7109375" style="14" customWidth="1"/>
    <col min="17" max="17" width="25.7109375" style="0" customWidth="1"/>
    <col min="18" max="18" width="60.7109375" style="10" hidden="1" customWidth="1"/>
    <col min="19" max="20" width="45.7109375" style="10" hidden="1" customWidth="1"/>
    <col min="21" max="25" width="0" style="0" hidden="1" customWidth="1"/>
  </cols>
  <sheetData>
    <row r="1" spans="2:20" s="3" customFormat="1" ht="15" thickBot="1">
      <c r="B1" s="7" t="s">
        <v>1</v>
      </c>
      <c r="C1" s="7" t="s">
        <v>2</v>
      </c>
      <c r="D1" s="7" t="s">
        <v>3</v>
      </c>
      <c r="E1" s="7" t="s">
        <v>4</v>
      </c>
      <c r="F1" s="7" t="s">
        <v>5</v>
      </c>
      <c r="G1" s="7" t="s">
        <v>6</v>
      </c>
      <c r="H1" s="7" t="s">
        <v>7</v>
      </c>
      <c r="I1" s="7" t="s">
        <v>16</v>
      </c>
      <c r="J1" s="96" t="s">
        <v>0</v>
      </c>
      <c r="K1" s="96" t="s">
        <v>13</v>
      </c>
      <c r="L1" s="9" t="s">
        <v>9</v>
      </c>
      <c r="M1" s="16" t="s">
        <v>14</v>
      </c>
      <c r="N1" s="7" t="s">
        <v>17</v>
      </c>
      <c r="O1" s="22" t="s">
        <v>8</v>
      </c>
      <c r="P1" s="23" t="s">
        <v>15</v>
      </c>
      <c r="Q1" s="23" t="s">
        <v>98</v>
      </c>
      <c r="R1" s="9" t="s">
        <v>10</v>
      </c>
      <c r="S1" s="9" t="s">
        <v>11</v>
      </c>
      <c r="T1" s="9" t="s">
        <v>12</v>
      </c>
    </row>
    <row r="3" spans="2:20" s="2" customFormat="1" ht="17.25">
      <c r="B3" s="2" t="s">
        <v>898</v>
      </c>
      <c r="C3" s="6"/>
      <c r="D3" s="6"/>
      <c r="E3" s="6"/>
      <c r="F3" s="6"/>
      <c r="G3" s="6"/>
      <c r="H3" s="6"/>
      <c r="I3" s="6"/>
      <c r="J3" s="98"/>
      <c r="K3" s="98"/>
      <c r="L3" s="8"/>
      <c r="M3" s="15"/>
      <c r="N3" s="6"/>
      <c r="O3" s="21"/>
      <c r="P3" s="12"/>
      <c r="R3" s="8"/>
      <c r="S3" s="8"/>
      <c r="T3" s="8"/>
    </row>
    <row r="4" spans="2:20" s="2" customFormat="1" ht="17.25">
      <c r="B4" s="6"/>
      <c r="C4" s="6"/>
      <c r="D4" s="6"/>
      <c r="E4" s="6"/>
      <c r="F4" s="6"/>
      <c r="G4" s="6"/>
      <c r="H4" s="6"/>
      <c r="I4" s="6"/>
      <c r="J4" s="98"/>
      <c r="K4" s="98"/>
      <c r="L4" s="8"/>
      <c r="M4" s="15"/>
      <c r="N4" s="6"/>
      <c r="O4" s="21"/>
      <c r="P4" s="12"/>
      <c r="R4" s="8"/>
      <c r="S4" s="8"/>
      <c r="T4" s="8"/>
    </row>
    <row r="5" ht="12.75">
      <c r="B5" s="45" t="s">
        <v>899</v>
      </c>
    </row>
    <row r="6" spans="3:21" ht="12.75">
      <c r="C6" s="45" t="s">
        <v>900</v>
      </c>
      <c r="U6">
        <v>31045</v>
      </c>
    </row>
    <row r="7" spans="2:24" ht="26.25">
      <c r="B7" s="36"/>
      <c r="C7" s="36"/>
      <c r="D7" s="36"/>
      <c r="E7" s="36"/>
      <c r="F7" s="36"/>
      <c r="G7" s="36"/>
      <c r="H7" s="36"/>
      <c r="I7" s="36"/>
      <c r="J7" s="103" t="s">
        <v>19</v>
      </c>
      <c r="K7" s="103" t="s">
        <v>249</v>
      </c>
      <c r="L7" s="37" t="s">
        <v>901</v>
      </c>
      <c r="M7" s="19" t="s">
        <v>319</v>
      </c>
      <c r="N7" s="36" t="s">
        <v>319</v>
      </c>
      <c r="O7" s="25">
        <v>130</v>
      </c>
      <c r="P7" s="26">
        <v>0</v>
      </c>
      <c r="Q7" s="58">
        <f>P7*O7</f>
        <v>0</v>
      </c>
      <c r="U7">
        <v>71983</v>
      </c>
      <c r="V7">
        <v>31045</v>
      </c>
      <c r="X7">
        <v>23833</v>
      </c>
    </row>
    <row r="8" spans="16:17" ht="12.75">
      <c r="P8" s="32" t="s">
        <v>902</v>
      </c>
      <c r="Q8" s="27">
        <f>SUM(Q7)</f>
        <v>0</v>
      </c>
    </row>
    <row r="9" ht="12.75">
      <c r="Q9" s="57"/>
    </row>
    <row r="10" ht="12.75">
      <c r="Q10" s="57"/>
    </row>
    <row r="11" spans="3:21" ht="12.75">
      <c r="C11" s="45" t="s">
        <v>903</v>
      </c>
      <c r="U11">
        <v>31047</v>
      </c>
    </row>
    <row r="12" spans="1:24" ht="26.25">
      <c r="A12" s="1"/>
      <c r="B12" s="5"/>
      <c r="C12" s="5"/>
      <c r="D12" s="5"/>
      <c r="E12" s="5"/>
      <c r="F12" s="5"/>
      <c r="G12" s="5"/>
      <c r="H12" s="5"/>
      <c r="I12" s="5"/>
      <c r="J12" s="101" t="s">
        <v>19</v>
      </c>
      <c r="K12" s="101" t="s">
        <v>512</v>
      </c>
      <c r="L12" s="11" t="s">
        <v>904</v>
      </c>
      <c r="M12" s="18" t="s">
        <v>843</v>
      </c>
      <c r="N12" s="5" t="s">
        <v>844</v>
      </c>
      <c r="O12" s="24">
        <v>1</v>
      </c>
      <c r="P12" s="252">
        <v>0</v>
      </c>
      <c r="Q12" s="57">
        <f aca="true" t="shared" si="0" ref="Q12:Q85">P12*O12</f>
        <v>0</v>
      </c>
      <c r="U12">
        <v>71994</v>
      </c>
      <c r="V12">
        <v>31047</v>
      </c>
      <c r="X12">
        <v>23832</v>
      </c>
    </row>
    <row r="13" spans="10:24" ht="39">
      <c r="J13" s="97" t="s">
        <v>24</v>
      </c>
      <c r="K13" s="97" t="s">
        <v>514</v>
      </c>
      <c r="L13" s="10" t="s">
        <v>905</v>
      </c>
      <c r="M13" s="17" t="s">
        <v>118</v>
      </c>
      <c r="N13" s="4" t="s">
        <v>119</v>
      </c>
      <c r="O13" s="24">
        <v>0.4</v>
      </c>
      <c r="P13" s="252">
        <v>0</v>
      </c>
      <c r="Q13" s="57">
        <f t="shared" si="0"/>
        <v>0</v>
      </c>
      <c r="U13">
        <v>71995</v>
      </c>
      <c r="V13">
        <v>31047</v>
      </c>
      <c r="X13">
        <v>23831</v>
      </c>
    </row>
    <row r="14" spans="10:24" ht="39">
      <c r="J14" s="97" t="s">
        <v>27</v>
      </c>
      <c r="K14" s="97" t="s">
        <v>846</v>
      </c>
      <c r="L14" s="55" t="s">
        <v>2392</v>
      </c>
      <c r="M14" s="17" t="s">
        <v>21</v>
      </c>
      <c r="N14" s="4" t="s">
        <v>22</v>
      </c>
      <c r="O14" s="24">
        <v>2</v>
      </c>
      <c r="P14" s="252">
        <v>0</v>
      </c>
      <c r="Q14" s="57">
        <f t="shared" si="0"/>
        <v>0</v>
      </c>
      <c r="U14">
        <v>71996</v>
      </c>
      <c r="V14">
        <v>31047</v>
      </c>
      <c r="X14">
        <v>23830</v>
      </c>
    </row>
    <row r="15" spans="1:24" ht="39">
      <c r="A15" s="1"/>
      <c r="B15" s="5"/>
      <c r="C15" s="5"/>
      <c r="D15" s="5"/>
      <c r="E15" s="5"/>
      <c r="F15" s="5"/>
      <c r="G15" s="5"/>
      <c r="H15" s="5"/>
      <c r="I15" s="5"/>
      <c r="J15" s="101" t="s">
        <v>28</v>
      </c>
      <c r="K15" s="101" t="s">
        <v>848</v>
      </c>
      <c r="L15" s="11" t="s">
        <v>906</v>
      </c>
      <c r="M15" s="18" t="s">
        <v>319</v>
      </c>
      <c r="N15" s="5" t="s">
        <v>319</v>
      </c>
      <c r="O15" s="24">
        <v>10</v>
      </c>
      <c r="P15" s="252">
        <v>0</v>
      </c>
      <c r="Q15" s="57">
        <f t="shared" si="0"/>
        <v>0</v>
      </c>
      <c r="U15">
        <v>71997</v>
      </c>
      <c r="V15">
        <v>31047</v>
      </c>
      <c r="X15">
        <v>23829</v>
      </c>
    </row>
    <row r="16" spans="1:24" ht="26.25">
      <c r="A16" s="1"/>
      <c r="B16" s="5"/>
      <c r="C16" s="5"/>
      <c r="D16" s="5"/>
      <c r="E16" s="5"/>
      <c r="F16" s="5"/>
      <c r="G16" s="5"/>
      <c r="H16" s="5"/>
      <c r="I16" s="5"/>
      <c r="J16" s="101" t="s">
        <v>29</v>
      </c>
      <c r="K16" s="101" t="s">
        <v>850</v>
      </c>
      <c r="L16" s="11" t="s">
        <v>907</v>
      </c>
      <c r="M16" s="18" t="s">
        <v>34</v>
      </c>
      <c r="N16" s="5" t="s">
        <v>34</v>
      </c>
      <c r="O16" s="24">
        <v>2.4</v>
      </c>
      <c r="P16" s="252">
        <v>0</v>
      </c>
      <c r="Q16" s="57">
        <f t="shared" si="0"/>
        <v>0</v>
      </c>
      <c r="U16">
        <v>71998</v>
      </c>
      <c r="V16">
        <v>31047</v>
      </c>
      <c r="X16">
        <v>23828</v>
      </c>
    </row>
    <row r="17" spans="1:24" ht="66">
      <c r="A17" s="1"/>
      <c r="B17" s="5"/>
      <c r="C17" s="5"/>
      <c r="D17" s="5"/>
      <c r="E17" s="5"/>
      <c r="F17" s="5"/>
      <c r="G17" s="5"/>
      <c r="H17" s="5"/>
      <c r="I17" s="5"/>
      <c r="J17" s="101" t="s">
        <v>62</v>
      </c>
      <c r="K17" s="101" t="s">
        <v>852</v>
      </c>
      <c r="L17" s="297" t="s">
        <v>908</v>
      </c>
      <c r="M17" s="18" t="s">
        <v>319</v>
      </c>
      <c r="N17" s="5" t="s">
        <v>319</v>
      </c>
      <c r="O17" s="24">
        <v>125.7</v>
      </c>
      <c r="P17" s="252">
        <v>0</v>
      </c>
      <c r="Q17" s="57">
        <f t="shared" si="0"/>
        <v>0</v>
      </c>
      <c r="U17">
        <v>71999</v>
      </c>
      <c r="V17">
        <v>31047</v>
      </c>
      <c r="X17">
        <v>23827</v>
      </c>
    </row>
    <row r="18" spans="1:24" ht="26.25">
      <c r="A18" s="1"/>
      <c r="B18" s="5"/>
      <c r="C18" s="5"/>
      <c r="D18" s="5"/>
      <c r="E18" s="5"/>
      <c r="F18" s="5"/>
      <c r="G18" s="5"/>
      <c r="H18" s="5"/>
      <c r="I18" s="5"/>
      <c r="J18" s="101" t="s">
        <v>63</v>
      </c>
      <c r="K18" s="101" t="s">
        <v>909</v>
      </c>
      <c r="L18" s="11" t="s">
        <v>910</v>
      </c>
      <c r="M18" s="18" t="s">
        <v>319</v>
      </c>
      <c r="N18" s="5" t="s">
        <v>319</v>
      </c>
      <c r="O18" s="24">
        <v>125.7</v>
      </c>
      <c r="P18" s="252">
        <v>0</v>
      </c>
      <c r="Q18" s="57">
        <f t="shared" si="0"/>
        <v>0</v>
      </c>
      <c r="U18">
        <v>72000</v>
      </c>
      <c r="V18">
        <v>31047</v>
      </c>
      <c r="X18">
        <v>23826</v>
      </c>
    </row>
    <row r="19" spans="1:24" ht="52.5">
      <c r="A19" s="1"/>
      <c r="B19" s="5"/>
      <c r="C19" s="5"/>
      <c r="D19" s="5"/>
      <c r="E19" s="5"/>
      <c r="F19" s="5"/>
      <c r="G19" s="5"/>
      <c r="H19" s="5"/>
      <c r="I19" s="5"/>
      <c r="J19" s="101" t="s">
        <v>65</v>
      </c>
      <c r="K19" s="101" t="s">
        <v>911</v>
      </c>
      <c r="L19" s="11" t="s">
        <v>912</v>
      </c>
      <c r="M19" s="18" t="s">
        <v>21</v>
      </c>
      <c r="N19" s="5" t="s">
        <v>22</v>
      </c>
      <c r="O19" s="24">
        <v>1</v>
      </c>
      <c r="P19" s="252">
        <v>0</v>
      </c>
      <c r="Q19" s="57">
        <f t="shared" si="0"/>
        <v>0</v>
      </c>
      <c r="U19">
        <v>72001</v>
      </c>
      <c r="V19">
        <v>31047</v>
      </c>
      <c r="X19">
        <v>23825</v>
      </c>
    </row>
    <row r="20" spans="1:24" ht="26.25">
      <c r="A20" s="1"/>
      <c r="B20" s="36"/>
      <c r="C20" s="36"/>
      <c r="D20" s="36"/>
      <c r="E20" s="36"/>
      <c r="F20" s="36"/>
      <c r="G20" s="36"/>
      <c r="H20" s="36"/>
      <c r="I20" s="36"/>
      <c r="J20" s="103" t="s">
        <v>68</v>
      </c>
      <c r="K20" s="103" t="s">
        <v>913</v>
      </c>
      <c r="L20" s="37" t="s">
        <v>2662</v>
      </c>
      <c r="M20" s="19" t="s">
        <v>21</v>
      </c>
      <c r="N20" s="36" t="s">
        <v>22</v>
      </c>
      <c r="O20" s="25">
        <v>1</v>
      </c>
      <c r="P20" s="236">
        <v>0</v>
      </c>
      <c r="Q20" s="58">
        <f t="shared" si="0"/>
        <v>0</v>
      </c>
      <c r="U20">
        <v>72002</v>
      </c>
      <c r="V20">
        <v>31047</v>
      </c>
      <c r="X20">
        <v>23824</v>
      </c>
    </row>
    <row r="21" spans="1:17" ht="12.75">
      <c r="A21" s="1"/>
      <c r="B21" s="5"/>
      <c r="C21" s="5"/>
      <c r="D21" s="5"/>
      <c r="E21" s="5"/>
      <c r="F21" s="5"/>
      <c r="G21" s="5"/>
      <c r="H21" s="5"/>
      <c r="I21" s="5"/>
      <c r="J21" s="101"/>
      <c r="K21" s="101"/>
      <c r="L21" s="11"/>
      <c r="M21" s="18"/>
      <c r="N21" s="5"/>
      <c r="O21" s="47"/>
      <c r="P21" s="32" t="s">
        <v>915</v>
      </c>
      <c r="Q21" s="27">
        <f>SUM(Q12:Q20)</f>
        <v>0</v>
      </c>
    </row>
    <row r="22" spans="1:17" ht="12.75">
      <c r="A22" s="1"/>
      <c r="B22" s="5"/>
      <c r="C22" s="5"/>
      <c r="D22" s="5"/>
      <c r="E22" s="5"/>
      <c r="F22" s="5"/>
      <c r="G22" s="5"/>
      <c r="H22" s="5"/>
      <c r="I22" s="5"/>
      <c r="J22" s="101"/>
      <c r="K22" s="101"/>
      <c r="L22" s="11"/>
      <c r="M22" s="18"/>
      <c r="N22" s="5"/>
      <c r="O22" s="47"/>
      <c r="P22" s="13"/>
      <c r="Q22" s="57"/>
    </row>
    <row r="23" spans="1:17" ht="12.75">
      <c r="A23" s="1"/>
      <c r="B23" s="5"/>
      <c r="C23" s="5"/>
      <c r="D23" s="5"/>
      <c r="E23" s="5"/>
      <c r="F23" s="5"/>
      <c r="G23" s="5"/>
      <c r="H23" s="5"/>
      <c r="I23" s="5"/>
      <c r="J23" s="101"/>
      <c r="K23" s="101"/>
      <c r="L23" s="11"/>
      <c r="M23" s="18"/>
      <c r="N23" s="5"/>
      <c r="O23" s="47"/>
      <c r="P23" s="13"/>
      <c r="Q23" s="57"/>
    </row>
    <row r="24" spans="1:21" ht="12.75">
      <c r="A24" s="1"/>
      <c r="C24" s="92" t="s">
        <v>916</v>
      </c>
      <c r="D24" s="5"/>
      <c r="E24" s="5"/>
      <c r="F24" s="5"/>
      <c r="G24" s="5"/>
      <c r="H24" s="5"/>
      <c r="I24" s="5"/>
      <c r="J24" s="101"/>
      <c r="K24" s="101"/>
      <c r="L24" s="11"/>
      <c r="M24" s="18"/>
      <c r="N24" s="5"/>
      <c r="O24" s="47"/>
      <c r="P24" s="13"/>
      <c r="Q24" s="57"/>
      <c r="U24">
        <v>31048</v>
      </c>
    </row>
    <row r="25" spans="1:24" ht="39">
      <c r="A25" s="1"/>
      <c r="B25" s="5"/>
      <c r="C25" s="5"/>
      <c r="D25" s="5"/>
      <c r="E25" s="5"/>
      <c r="F25" s="5"/>
      <c r="G25" s="5"/>
      <c r="H25" s="5"/>
      <c r="I25" s="5"/>
      <c r="J25" s="101" t="s">
        <v>19</v>
      </c>
      <c r="K25" s="101" t="s">
        <v>854</v>
      </c>
      <c r="L25" s="11" t="s">
        <v>917</v>
      </c>
      <c r="M25" s="18" t="s">
        <v>319</v>
      </c>
      <c r="N25" s="5" t="s">
        <v>319</v>
      </c>
      <c r="O25" s="47">
        <v>130</v>
      </c>
      <c r="P25" s="252">
        <v>0</v>
      </c>
      <c r="Q25" s="57">
        <f t="shared" si="0"/>
        <v>0</v>
      </c>
      <c r="U25">
        <v>72003</v>
      </c>
      <c r="V25">
        <v>31048</v>
      </c>
      <c r="X25">
        <v>23823</v>
      </c>
    </row>
    <row r="26" spans="1:24" ht="26.25">
      <c r="A26" s="1"/>
      <c r="B26" s="5"/>
      <c r="C26" s="5"/>
      <c r="D26" s="5"/>
      <c r="E26" s="5"/>
      <c r="F26" s="5"/>
      <c r="G26" s="5"/>
      <c r="H26" s="5"/>
      <c r="I26" s="5"/>
      <c r="J26" s="101" t="s">
        <v>24</v>
      </c>
      <c r="K26" s="101" t="s">
        <v>855</v>
      </c>
      <c r="L26" s="11" t="s">
        <v>918</v>
      </c>
      <c r="M26" s="18" t="s">
        <v>21</v>
      </c>
      <c r="N26" s="5" t="s">
        <v>22</v>
      </c>
      <c r="O26" s="47">
        <v>2</v>
      </c>
      <c r="P26" s="252">
        <v>0</v>
      </c>
      <c r="Q26" s="57">
        <f t="shared" si="0"/>
        <v>0</v>
      </c>
      <c r="U26">
        <v>72004</v>
      </c>
      <c r="V26">
        <v>31048</v>
      </c>
      <c r="X26">
        <v>23822</v>
      </c>
    </row>
    <row r="27" spans="1:24" ht="26.25">
      <c r="A27" s="1"/>
      <c r="B27" s="41"/>
      <c r="C27" s="41"/>
      <c r="D27" s="41"/>
      <c r="E27" s="41"/>
      <c r="F27" s="41"/>
      <c r="G27" s="41"/>
      <c r="H27" s="41"/>
      <c r="I27" s="41"/>
      <c r="J27" s="117" t="s">
        <v>27</v>
      </c>
      <c r="K27" s="117" t="s">
        <v>856</v>
      </c>
      <c r="L27" s="298" t="s">
        <v>919</v>
      </c>
      <c r="M27" s="33" t="s">
        <v>21</v>
      </c>
      <c r="N27" s="41" t="s">
        <v>22</v>
      </c>
      <c r="O27" s="34">
        <v>2</v>
      </c>
      <c r="P27" s="252">
        <v>0</v>
      </c>
      <c r="Q27" s="91">
        <f t="shared" si="0"/>
        <v>0</v>
      </c>
      <c r="U27">
        <v>72005</v>
      </c>
      <c r="V27">
        <v>31048</v>
      </c>
      <c r="X27">
        <v>23821</v>
      </c>
    </row>
    <row r="28" spans="2:20" s="173" customFormat="1" ht="12.75">
      <c r="B28" s="123"/>
      <c r="C28" s="123"/>
      <c r="D28" s="123"/>
      <c r="E28" s="123"/>
      <c r="F28" s="123"/>
      <c r="G28" s="123"/>
      <c r="H28" s="123"/>
      <c r="I28" s="123"/>
      <c r="J28" s="101" t="s">
        <v>28</v>
      </c>
      <c r="K28" s="121"/>
      <c r="L28" s="241" t="s">
        <v>2393</v>
      </c>
      <c r="M28" s="238" t="s">
        <v>2394</v>
      </c>
      <c r="N28" s="237"/>
      <c r="O28" s="130">
        <v>500</v>
      </c>
      <c r="P28" s="252">
        <v>0</v>
      </c>
      <c r="Q28" s="240">
        <f t="shared" si="0"/>
        <v>0</v>
      </c>
      <c r="R28" s="223"/>
      <c r="S28" s="223"/>
      <c r="T28" s="223"/>
    </row>
    <row r="29" spans="2:20" s="173" customFormat="1" ht="26.25">
      <c r="B29" s="123"/>
      <c r="C29" s="123"/>
      <c r="D29" s="123"/>
      <c r="E29" s="123"/>
      <c r="F29" s="123"/>
      <c r="G29" s="123"/>
      <c r="H29" s="123"/>
      <c r="I29" s="123"/>
      <c r="J29" s="101" t="s">
        <v>29</v>
      </c>
      <c r="K29" s="121"/>
      <c r="L29" s="241" t="s">
        <v>2395</v>
      </c>
      <c r="M29" s="238" t="s">
        <v>2394</v>
      </c>
      <c r="N29" s="237"/>
      <c r="O29" s="130">
        <v>500</v>
      </c>
      <c r="P29" s="252">
        <v>0</v>
      </c>
      <c r="Q29" s="240">
        <f t="shared" si="0"/>
        <v>0</v>
      </c>
      <c r="R29" s="223"/>
      <c r="S29" s="223"/>
      <c r="T29" s="223"/>
    </row>
    <row r="30" spans="2:20" s="173" customFormat="1" ht="12.75">
      <c r="B30" s="234"/>
      <c r="C30" s="234"/>
      <c r="D30" s="234"/>
      <c r="E30" s="234"/>
      <c r="F30" s="234"/>
      <c r="G30" s="234"/>
      <c r="H30" s="234"/>
      <c r="I30" s="234"/>
      <c r="J30" s="103" t="s">
        <v>62</v>
      </c>
      <c r="K30" s="232"/>
      <c r="L30" s="299" t="s">
        <v>2396</v>
      </c>
      <c r="M30" s="300" t="s">
        <v>2394</v>
      </c>
      <c r="N30" s="301"/>
      <c r="O30" s="144">
        <v>500</v>
      </c>
      <c r="P30" s="302">
        <v>0</v>
      </c>
      <c r="Q30" s="230">
        <f t="shared" si="0"/>
        <v>0</v>
      </c>
      <c r="R30" s="223"/>
      <c r="S30" s="223"/>
      <c r="T30" s="223"/>
    </row>
    <row r="31" spans="1:17" ht="12.75">
      <c r="A31" s="1"/>
      <c r="B31" s="5"/>
      <c r="C31" s="5"/>
      <c r="D31" s="5"/>
      <c r="E31" s="5"/>
      <c r="F31" s="5"/>
      <c r="G31" s="5"/>
      <c r="H31" s="5"/>
      <c r="I31" s="5"/>
      <c r="J31" s="101"/>
      <c r="K31" s="101"/>
      <c r="L31" s="11"/>
      <c r="M31" s="18"/>
      <c r="N31" s="5"/>
      <c r="O31" s="47"/>
      <c r="P31" s="30" t="s">
        <v>920</v>
      </c>
      <c r="Q31" s="27">
        <f>SUM(Q25:Q30)</f>
        <v>0</v>
      </c>
    </row>
    <row r="32" spans="1:17" ht="12.75">
      <c r="A32" s="1"/>
      <c r="B32" s="5"/>
      <c r="C32" s="5"/>
      <c r="D32" s="5"/>
      <c r="E32" s="5"/>
      <c r="F32" s="5"/>
      <c r="G32" s="5"/>
      <c r="H32" s="5"/>
      <c r="I32" s="5"/>
      <c r="J32" s="101"/>
      <c r="K32" s="101"/>
      <c r="L32" s="11"/>
      <c r="M32" s="18"/>
      <c r="N32" s="5"/>
      <c r="O32" s="47"/>
      <c r="P32" s="32" t="s">
        <v>921</v>
      </c>
      <c r="Q32" s="27">
        <f>Q31+Q21+Q8</f>
        <v>0</v>
      </c>
    </row>
    <row r="33" spans="1:17" ht="12.75">
      <c r="A33" s="1"/>
      <c r="B33" s="5"/>
      <c r="C33" s="5"/>
      <c r="D33" s="5"/>
      <c r="E33" s="5"/>
      <c r="F33" s="5"/>
      <c r="G33" s="5"/>
      <c r="H33" s="5"/>
      <c r="I33" s="5"/>
      <c r="J33" s="101"/>
      <c r="K33" s="101"/>
      <c r="L33" s="11"/>
      <c r="M33" s="18"/>
      <c r="N33" s="5"/>
      <c r="O33" s="47"/>
      <c r="P33" s="13"/>
      <c r="Q33" s="57"/>
    </row>
    <row r="34" spans="1:17" ht="12.75">
      <c r="A34" s="1"/>
      <c r="B34" s="5"/>
      <c r="C34" s="5"/>
      <c r="D34" s="5"/>
      <c r="E34" s="5"/>
      <c r="F34" s="5"/>
      <c r="G34" s="5"/>
      <c r="H34" s="5"/>
      <c r="I34" s="5"/>
      <c r="J34" s="101"/>
      <c r="K34" s="101"/>
      <c r="L34" s="11"/>
      <c r="M34" s="18"/>
      <c r="N34" s="5"/>
      <c r="O34" s="47"/>
      <c r="P34" s="13"/>
      <c r="Q34" s="57"/>
    </row>
    <row r="35" spans="1:17" ht="12.75">
      <c r="A35" s="1"/>
      <c r="B35" s="92" t="s">
        <v>922</v>
      </c>
      <c r="C35" s="5"/>
      <c r="D35" s="5"/>
      <c r="E35" s="5"/>
      <c r="F35" s="5"/>
      <c r="G35" s="5"/>
      <c r="H35" s="5"/>
      <c r="I35" s="5"/>
      <c r="J35" s="101"/>
      <c r="K35" s="101"/>
      <c r="L35" s="11"/>
      <c r="M35" s="18"/>
      <c r="N35" s="5"/>
      <c r="O35" s="47"/>
      <c r="P35" s="13"/>
      <c r="Q35" s="57"/>
    </row>
    <row r="36" spans="1:21" ht="12.75">
      <c r="A36" s="1"/>
      <c r="C36" s="92" t="s">
        <v>923</v>
      </c>
      <c r="D36" s="5"/>
      <c r="E36" s="5"/>
      <c r="F36" s="5"/>
      <c r="G36" s="5"/>
      <c r="H36" s="5"/>
      <c r="I36" s="5"/>
      <c r="J36" s="101"/>
      <c r="K36" s="101"/>
      <c r="L36" s="11"/>
      <c r="M36" s="18"/>
      <c r="N36" s="5"/>
      <c r="O36" s="47"/>
      <c r="P36" s="13"/>
      <c r="Q36" s="57"/>
      <c r="U36">
        <v>31049</v>
      </c>
    </row>
    <row r="37" spans="1:24" ht="26.25">
      <c r="A37" s="1"/>
      <c r="C37" s="5"/>
      <c r="D37" s="5"/>
      <c r="E37" s="5"/>
      <c r="F37" s="5"/>
      <c r="G37" s="5"/>
      <c r="H37" s="5"/>
      <c r="I37" s="5"/>
      <c r="J37" s="101" t="s">
        <v>19</v>
      </c>
      <c r="K37" s="101" t="s">
        <v>859</v>
      </c>
      <c r="L37" s="11" t="s">
        <v>924</v>
      </c>
      <c r="M37" s="18" t="s">
        <v>319</v>
      </c>
      <c r="N37" s="5" t="s">
        <v>319</v>
      </c>
      <c r="O37" s="47">
        <v>187</v>
      </c>
      <c r="P37" s="252">
        <v>0</v>
      </c>
      <c r="Q37" s="57">
        <f t="shared" si="0"/>
        <v>0</v>
      </c>
      <c r="U37">
        <v>72006</v>
      </c>
      <c r="V37">
        <v>31049</v>
      </c>
      <c r="X37">
        <v>23820</v>
      </c>
    </row>
    <row r="38" spans="1:24" ht="26.25">
      <c r="A38" s="1"/>
      <c r="C38" s="5"/>
      <c r="D38" s="5"/>
      <c r="E38" s="5"/>
      <c r="F38" s="5"/>
      <c r="G38" s="5"/>
      <c r="H38" s="5"/>
      <c r="I38" s="5"/>
      <c r="J38" s="101" t="s">
        <v>24</v>
      </c>
      <c r="K38" s="101" t="s">
        <v>860</v>
      </c>
      <c r="L38" s="11" t="s">
        <v>925</v>
      </c>
      <c r="M38" s="18" t="s">
        <v>319</v>
      </c>
      <c r="N38" s="5" t="s">
        <v>319</v>
      </c>
      <c r="O38" s="47">
        <v>146</v>
      </c>
      <c r="P38" s="252">
        <v>0</v>
      </c>
      <c r="Q38" s="57">
        <f t="shared" si="0"/>
        <v>0</v>
      </c>
      <c r="U38">
        <v>72007</v>
      </c>
      <c r="V38">
        <v>31049</v>
      </c>
      <c r="X38">
        <v>23819</v>
      </c>
    </row>
    <row r="39" spans="2:24" ht="26.25">
      <c r="B39" s="36"/>
      <c r="C39" s="36"/>
      <c r="D39" s="36"/>
      <c r="E39" s="36"/>
      <c r="F39" s="36"/>
      <c r="G39" s="36"/>
      <c r="H39" s="36"/>
      <c r="I39" s="36"/>
      <c r="J39" s="103" t="s">
        <v>27</v>
      </c>
      <c r="K39" s="103" t="s">
        <v>861</v>
      </c>
      <c r="L39" s="37" t="s">
        <v>926</v>
      </c>
      <c r="M39" s="19" t="s">
        <v>319</v>
      </c>
      <c r="N39" s="36" t="s">
        <v>319</v>
      </c>
      <c r="O39" s="25">
        <v>432</v>
      </c>
      <c r="P39" s="26">
        <v>0</v>
      </c>
      <c r="Q39" s="58">
        <f t="shared" si="0"/>
        <v>0</v>
      </c>
      <c r="U39">
        <v>72008</v>
      </c>
      <c r="V39">
        <v>31049</v>
      </c>
      <c r="X39">
        <v>23818</v>
      </c>
    </row>
    <row r="40" spans="16:17" ht="12.75">
      <c r="P40" s="30" t="s">
        <v>927</v>
      </c>
      <c r="Q40" s="27">
        <f>SUM(Q37:Q39)</f>
        <v>0</v>
      </c>
    </row>
    <row r="41" ht="12.75">
      <c r="Q41" s="57"/>
    </row>
    <row r="42" ht="12.75">
      <c r="Q42" s="57"/>
    </row>
    <row r="43" spans="1:21" ht="12.75">
      <c r="A43" s="1"/>
      <c r="C43" s="92" t="s">
        <v>928</v>
      </c>
      <c r="D43" s="5"/>
      <c r="E43" s="5"/>
      <c r="F43" s="5"/>
      <c r="G43" s="5"/>
      <c r="H43" s="5"/>
      <c r="I43" s="5"/>
      <c r="J43" s="101"/>
      <c r="K43" s="101"/>
      <c r="L43" s="11"/>
      <c r="M43" s="18"/>
      <c r="N43" s="5"/>
      <c r="O43" s="47"/>
      <c r="P43" s="13"/>
      <c r="Q43" s="57"/>
      <c r="U43">
        <v>31050</v>
      </c>
    </row>
    <row r="44" spans="10:24" ht="26.25">
      <c r="J44" s="97" t="s">
        <v>19</v>
      </c>
      <c r="K44" s="97" t="s">
        <v>863</v>
      </c>
      <c r="L44" s="10" t="s">
        <v>904</v>
      </c>
      <c r="M44" s="17" t="s">
        <v>843</v>
      </c>
      <c r="N44" s="4" t="s">
        <v>844</v>
      </c>
      <c r="O44" s="24">
        <v>1</v>
      </c>
      <c r="P44" s="252">
        <v>0</v>
      </c>
      <c r="Q44" s="57">
        <f t="shared" si="0"/>
        <v>0</v>
      </c>
      <c r="U44">
        <v>72009</v>
      </c>
      <c r="V44">
        <v>31050</v>
      </c>
      <c r="X44">
        <v>23817</v>
      </c>
    </row>
    <row r="45" spans="10:24" ht="39">
      <c r="J45" s="97" t="s">
        <v>24</v>
      </c>
      <c r="K45" s="97" t="s">
        <v>864</v>
      </c>
      <c r="L45" s="10" t="s">
        <v>905</v>
      </c>
      <c r="M45" s="17" t="s">
        <v>118</v>
      </c>
      <c r="N45" s="4" t="s">
        <v>119</v>
      </c>
      <c r="O45" s="24">
        <v>0.55</v>
      </c>
      <c r="P45" s="252">
        <v>0</v>
      </c>
      <c r="Q45" s="57">
        <f t="shared" si="0"/>
        <v>0</v>
      </c>
      <c r="U45">
        <v>72010</v>
      </c>
      <c r="V45">
        <v>31050</v>
      </c>
      <c r="X45">
        <v>23816</v>
      </c>
    </row>
    <row r="46" spans="10:24" ht="39">
      <c r="J46" s="97" t="s">
        <v>27</v>
      </c>
      <c r="K46" s="97" t="s">
        <v>865</v>
      </c>
      <c r="L46" s="55" t="s">
        <v>2392</v>
      </c>
      <c r="M46" s="17" t="s">
        <v>21</v>
      </c>
      <c r="N46" s="4" t="s">
        <v>22</v>
      </c>
      <c r="O46" s="24">
        <v>2</v>
      </c>
      <c r="P46" s="252">
        <v>0</v>
      </c>
      <c r="Q46" s="57">
        <f t="shared" si="0"/>
        <v>0</v>
      </c>
      <c r="U46">
        <v>72011</v>
      </c>
      <c r="V46">
        <v>31050</v>
      </c>
      <c r="X46">
        <v>23815</v>
      </c>
    </row>
    <row r="47" spans="10:24" ht="39">
      <c r="J47" s="97" t="s">
        <v>28</v>
      </c>
      <c r="K47" s="97" t="s">
        <v>867</v>
      </c>
      <c r="L47" s="55" t="s">
        <v>2397</v>
      </c>
      <c r="M47" s="17" t="s">
        <v>21</v>
      </c>
      <c r="N47" s="4" t="s">
        <v>22</v>
      </c>
      <c r="O47" s="24">
        <v>2</v>
      </c>
      <c r="P47" s="252">
        <v>0</v>
      </c>
      <c r="Q47" s="57">
        <f t="shared" si="0"/>
        <v>0</v>
      </c>
      <c r="U47">
        <v>72012</v>
      </c>
      <c r="V47">
        <v>31050</v>
      </c>
      <c r="X47">
        <v>23814</v>
      </c>
    </row>
    <row r="48" spans="10:24" ht="39">
      <c r="J48" s="97" t="s">
        <v>29</v>
      </c>
      <c r="K48" s="97" t="s">
        <v>869</v>
      </c>
      <c r="L48" s="10" t="s">
        <v>906</v>
      </c>
      <c r="M48" s="17" t="s">
        <v>319</v>
      </c>
      <c r="N48" s="4" t="s">
        <v>319</v>
      </c>
      <c r="O48" s="24">
        <v>20</v>
      </c>
      <c r="P48" s="252">
        <v>0</v>
      </c>
      <c r="Q48" s="57">
        <f t="shared" si="0"/>
        <v>0</v>
      </c>
      <c r="U48">
        <v>72013</v>
      </c>
      <c r="V48">
        <v>31050</v>
      </c>
      <c r="X48">
        <v>23813</v>
      </c>
    </row>
    <row r="49" spans="10:24" ht="26.25">
      <c r="J49" s="97" t="s">
        <v>62</v>
      </c>
      <c r="K49" s="97" t="s">
        <v>870</v>
      </c>
      <c r="L49" s="10" t="s">
        <v>907</v>
      </c>
      <c r="M49" s="17" t="s">
        <v>34</v>
      </c>
      <c r="N49" s="4" t="s">
        <v>34</v>
      </c>
      <c r="O49" s="24">
        <v>4.8</v>
      </c>
      <c r="P49" s="252">
        <v>0</v>
      </c>
      <c r="Q49" s="57">
        <f t="shared" si="0"/>
        <v>0</v>
      </c>
      <c r="U49">
        <v>72014</v>
      </c>
      <c r="V49">
        <v>31050</v>
      </c>
      <c r="X49">
        <v>23812</v>
      </c>
    </row>
    <row r="50" spans="10:24" ht="66">
      <c r="J50" s="97" t="s">
        <v>63</v>
      </c>
      <c r="K50" s="97" t="s">
        <v>929</v>
      </c>
      <c r="L50" s="10" t="s">
        <v>930</v>
      </c>
      <c r="M50" s="17" t="s">
        <v>319</v>
      </c>
      <c r="N50" s="4" t="s">
        <v>319</v>
      </c>
      <c r="O50" s="24">
        <v>142</v>
      </c>
      <c r="P50" s="252">
        <v>0</v>
      </c>
      <c r="Q50" s="57">
        <f t="shared" si="0"/>
        <v>0</v>
      </c>
      <c r="U50">
        <v>72015</v>
      </c>
      <c r="V50">
        <v>31050</v>
      </c>
      <c r="X50">
        <v>23811</v>
      </c>
    </row>
    <row r="51" spans="10:24" ht="66">
      <c r="J51" s="97" t="s">
        <v>65</v>
      </c>
      <c r="K51" s="97" t="s">
        <v>931</v>
      </c>
      <c r="L51" s="10" t="s">
        <v>908</v>
      </c>
      <c r="M51" s="17" t="s">
        <v>319</v>
      </c>
      <c r="N51" s="4" t="s">
        <v>319</v>
      </c>
      <c r="O51" s="24">
        <v>38.800000000000004</v>
      </c>
      <c r="P51" s="252">
        <v>0</v>
      </c>
      <c r="Q51" s="57">
        <f t="shared" si="0"/>
        <v>0</v>
      </c>
      <c r="U51">
        <v>72016</v>
      </c>
      <c r="V51">
        <v>31050</v>
      </c>
      <c r="X51">
        <v>23810</v>
      </c>
    </row>
    <row r="52" spans="10:24" ht="26.25">
      <c r="J52" s="97" t="s">
        <v>68</v>
      </c>
      <c r="K52" s="97" t="s">
        <v>932</v>
      </c>
      <c r="L52" s="10" t="s">
        <v>910</v>
      </c>
      <c r="M52" s="17" t="s">
        <v>319</v>
      </c>
      <c r="N52" s="4" t="s">
        <v>319</v>
      </c>
      <c r="O52" s="24">
        <v>180.8</v>
      </c>
      <c r="P52" s="252">
        <v>0</v>
      </c>
      <c r="Q52" s="57">
        <f t="shared" si="0"/>
        <v>0</v>
      </c>
      <c r="U52">
        <v>72017</v>
      </c>
      <c r="V52">
        <v>31050</v>
      </c>
      <c r="X52">
        <v>23809</v>
      </c>
    </row>
    <row r="53" spans="10:24" ht="52.5">
      <c r="J53" s="97" t="s">
        <v>391</v>
      </c>
      <c r="K53" s="97" t="s">
        <v>933</v>
      </c>
      <c r="L53" s="10" t="s">
        <v>912</v>
      </c>
      <c r="M53" s="17" t="s">
        <v>21</v>
      </c>
      <c r="N53" s="4" t="s">
        <v>22</v>
      </c>
      <c r="O53" s="24">
        <v>1</v>
      </c>
      <c r="P53" s="252">
        <v>0</v>
      </c>
      <c r="Q53" s="57">
        <f t="shared" si="0"/>
        <v>0</v>
      </c>
      <c r="U53">
        <v>72018</v>
      </c>
      <c r="V53">
        <v>31050</v>
      </c>
      <c r="X53">
        <v>23808</v>
      </c>
    </row>
    <row r="54" spans="2:24" ht="26.25">
      <c r="B54" s="36"/>
      <c r="C54" s="36"/>
      <c r="D54" s="36"/>
      <c r="E54" s="36"/>
      <c r="F54" s="36"/>
      <c r="G54" s="36"/>
      <c r="H54" s="36"/>
      <c r="I54" s="36"/>
      <c r="J54" s="103" t="s">
        <v>394</v>
      </c>
      <c r="K54" s="103" t="s">
        <v>934</v>
      </c>
      <c r="L54" s="37" t="s">
        <v>914</v>
      </c>
      <c r="M54" s="19" t="s">
        <v>21</v>
      </c>
      <c r="N54" s="36" t="s">
        <v>22</v>
      </c>
      <c r="O54" s="25">
        <v>1</v>
      </c>
      <c r="P54" s="26">
        <v>0</v>
      </c>
      <c r="Q54" s="58">
        <f t="shared" si="0"/>
        <v>0</v>
      </c>
      <c r="U54">
        <v>72019</v>
      </c>
      <c r="V54">
        <v>31050</v>
      </c>
      <c r="X54">
        <v>23807</v>
      </c>
    </row>
    <row r="55" spans="16:17" ht="12.75">
      <c r="P55" s="30" t="s">
        <v>935</v>
      </c>
      <c r="Q55" s="27">
        <f>SUM(Q44:Q54)</f>
        <v>0</v>
      </c>
    </row>
    <row r="56" ht="12.75">
      <c r="Q56" s="57"/>
    </row>
    <row r="57" ht="12.75">
      <c r="Q57" s="57"/>
    </row>
    <row r="58" spans="3:21" ht="12.75">
      <c r="C58" s="45" t="s">
        <v>936</v>
      </c>
      <c r="Q58" s="57"/>
      <c r="U58">
        <v>31051</v>
      </c>
    </row>
    <row r="59" spans="10:24" ht="39">
      <c r="J59" s="97" t="s">
        <v>19</v>
      </c>
      <c r="K59" s="97" t="s">
        <v>871</v>
      </c>
      <c r="L59" s="10" t="s">
        <v>937</v>
      </c>
      <c r="M59" s="17" t="s">
        <v>319</v>
      </c>
      <c r="N59" s="4" t="s">
        <v>319</v>
      </c>
      <c r="O59" s="24">
        <v>187</v>
      </c>
      <c r="P59" s="252">
        <v>0</v>
      </c>
      <c r="Q59" s="57">
        <f t="shared" si="0"/>
        <v>0</v>
      </c>
      <c r="U59">
        <v>72020</v>
      </c>
      <c r="V59">
        <v>31051</v>
      </c>
      <c r="X59">
        <v>23806</v>
      </c>
    </row>
    <row r="60" spans="10:24" ht="39">
      <c r="J60" s="97" t="s">
        <v>24</v>
      </c>
      <c r="K60" s="97" t="s">
        <v>872</v>
      </c>
      <c r="L60" s="10" t="s">
        <v>917</v>
      </c>
      <c r="M60" s="17" t="s">
        <v>319</v>
      </c>
      <c r="N60" s="4" t="s">
        <v>319</v>
      </c>
      <c r="O60" s="24">
        <v>146</v>
      </c>
      <c r="P60" s="252">
        <v>0</v>
      </c>
      <c r="Q60" s="57">
        <f t="shared" si="0"/>
        <v>0</v>
      </c>
      <c r="U60">
        <v>72021</v>
      </c>
      <c r="V60">
        <v>31051</v>
      </c>
      <c r="X60">
        <v>23805</v>
      </c>
    </row>
    <row r="61" spans="10:24" ht="26.25">
      <c r="J61" s="97" t="s">
        <v>27</v>
      </c>
      <c r="K61" s="97" t="s">
        <v>874</v>
      </c>
      <c r="L61" s="10" t="s">
        <v>938</v>
      </c>
      <c r="M61" s="17" t="s">
        <v>21</v>
      </c>
      <c r="N61" s="4" t="s">
        <v>22</v>
      </c>
      <c r="O61" s="24">
        <v>2</v>
      </c>
      <c r="P61" s="252">
        <v>0</v>
      </c>
      <c r="Q61" s="57">
        <f t="shared" si="0"/>
        <v>0</v>
      </c>
      <c r="U61">
        <v>72022</v>
      </c>
      <c r="V61">
        <v>31051</v>
      </c>
      <c r="X61">
        <v>23804</v>
      </c>
    </row>
    <row r="62" spans="10:24" ht="26.25">
      <c r="J62" s="97" t="s">
        <v>28</v>
      </c>
      <c r="K62" s="97" t="s">
        <v>875</v>
      </c>
      <c r="L62" s="10" t="s">
        <v>939</v>
      </c>
      <c r="M62" s="17" t="s">
        <v>21</v>
      </c>
      <c r="N62" s="4" t="s">
        <v>22</v>
      </c>
      <c r="O62" s="24">
        <v>2</v>
      </c>
      <c r="P62" s="252">
        <v>0</v>
      </c>
      <c r="Q62" s="57">
        <f t="shared" si="0"/>
        <v>0</v>
      </c>
      <c r="U62">
        <v>72023</v>
      </c>
      <c r="V62">
        <v>31051</v>
      </c>
      <c r="X62">
        <v>23803</v>
      </c>
    </row>
    <row r="63" spans="10:24" ht="26.25">
      <c r="J63" s="97" t="s">
        <v>29</v>
      </c>
      <c r="K63" s="97" t="s">
        <v>940</v>
      </c>
      <c r="L63" s="10" t="s">
        <v>941</v>
      </c>
      <c r="M63" s="17" t="s">
        <v>319</v>
      </c>
      <c r="N63" s="4" t="s">
        <v>319</v>
      </c>
      <c r="O63" s="24">
        <v>432</v>
      </c>
      <c r="P63" s="252">
        <v>0</v>
      </c>
      <c r="Q63" s="57">
        <f t="shared" si="0"/>
        <v>0</v>
      </c>
      <c r="U63">
        <v>72024</v>
      </c>
      <c r="V63">
        <v>31051</v>
      </c>
      <c r="X63">
        <v>23802</v>
      </c>
    </row>
    <row r="64" spans="10:24" ht="39">
      <c r="J64" s="97" t="s">
        <v>62</v>
      </c>
      <c r="K64" s="97" t="s">
        <v>942</v>
      </c>
      <c r="L64" s="10" t="s">
        <v>943</v>
      </c>
      <c r="M64" s="17" t="s">
        <v>21</v>
      </c>
      <c r="N64" s="4" t="s">
        <v>22</v>
      </c>
      <c r="O64" s="24">
        <v>2</v>
      </c>
      <c r="P64" s="252">
        <v>0</v>
      </c>
      <c r="Q64" s="57">
        <f t="shared" si="0"/>
        <v>0</v>
      </c>
      <c r="U64">
        <v>72025</v>
      </c>
      <c r="V64">
        <v>31051</v>
      </c>
      <c r="X64">
        <v>23801</v>
      </c>
    </row>
    <row r="65" spans="10:24" ht="39">
      <c r="J65" s="194" t="s">
        <v>63</v>
      </c>
      <c r="K65" s="97" t="s">
        <v>944</v>
      </c>
      <c r="L65" s="10" t="s">
        <v>945</v>
      </c>
      <c r="M65" s="17" t="s">
        <v>319</v>
      </c>
      <c r="N65" s="4" t="s">
        <v>319</v>
      </c>
      <c r="O65" s="24">
        <v>30</v>
      </c>
      <c r="P65" s="252">
        <v>0</v>
      </c>
      <c r="Q65" s="57">
        <f t="shared" si="0"/>
        <v>0</v>
      </c>
      <c r="U65">
        <v>72026</v>
      </c>
      <c r="V65">
        <v>31051</v>
      </c>
      <c r="X65">
        <v>23800</v>
      </c>
    </row>
    <row r="66" spans="2:24" s="303" customFormat="1" ht="26.25">
      <c r="B66" s="41"/>
      <c r="C66" s="41"/>
      <c r="D66" s="41"/>
      <c r="E66" s="41"/>
      <c r="F66" s="41"/>
      <c r="G66" s="41"/>
      <c r="H66" s="41"/>
      <c r="I66" s="41"/>
      <c r="J66" s="135" t="s">
        <v>65</v>
      </c>
      <c r="K66" s="117" t="s">
        <v>946</v>
      </c>
      <c r="L66" s="298" t="s">
        <v>919</v>
      </c>
      <c r="M66" s="33" t="s">
        <v>21</v>
      </c>
      <c r="N66" s="41" t="s">
        <v>22</v>
      </c>
      <c r="O66" s="34">
        <v>8</v>
      </c>
      <c r="P66" s="252">
        <v>0</v>
      </c>
      <c r="Q66" s="57">
        <f t="shared" si="0"/>
        <v>0</v>
      </c>
      <c r="R66" s="298"/>
      <c r="S66" s="298"/>
      <c r="T66" s="298"/>
      <c r="U66" s="303">
        <v>72027</v>
      </c>
      <c r="V66" s="303">
        <v>31051</v>
      </c>
      <c r="X66" s="303">
        <v>23799</v>
      </c>
    </row>
    <row r="67" spans="2:20" s="307" customFormat="1" ht="12.75">
      <c r="B67" s="304"/>
      <c r="C67" s="304"/>
      <c r="D67" s="304"/>
      <c r="E67" s="304"/>
      <c r="F67" s="304"/>
      <c r="G67" s="304"/>
      <c r="H67" s="304"/>
      <c r="I67" s="304"/>
      <c r="J67" s="194" t="s">
        <v>68</v>
      </c>
      <c r="K67" s="305"/>
      <c r="L67" s="241" t="s">
        <v>2398</v>
      </c>
      <c r="M67" s="238" t="s">
        <v>2394</v>
      </c>
      <c r="N67" s="237"/>
      <c r="O67" s="130">
        <v>100</v>
      </c>
      <c r="P67" s="252">
        <v>0</v>
      </c>
      <c r="Q67" s="116">
        <f t="shared" si="0"/>
        <v>0</v>
      </c>
      <c r="R67" s="306"/>
      <c r="S67" s="306"/>
      <c r="T67" s="306"/>
    </row>
    <row r="68" spans="2:20" s="307" customFormat="1" ht="26.25">
      <c r="B68" s="304"/>
      <c r="C68" s="304"/>
      <c r="D68" s="304"/>
      <c r="E68" s="304"/>
      <c r="F68" s="304"/>
      <c r="G68" s="304"/>
      <c r="H68" s="304"/>
      <c r="I68" s="304"/>
      <c r="J68" s="135" t="s">
        <v>391</v>
      </c>
      <c r="K68" s="305"/>
      <c r="L68" s="241" t="s">
        <v>2399</v>
      </c>
      <c r="M68" s="238" t="s">
        <v>2394</v>
      </c>
      <c r="N68" s="237"/>
      <c r="O68" s="130">
        <v>100</v>
      </c>
      <c r="P68" s="252">
        <v>0</v>
      </c>
      <c r="Q68" s="116">
        <f t="shared" si="0"/>
        <v>0</v>
      </c>
      <c r="R68" s="306"/>
      <c r="S68" s="306"/>
      <c r="T68" s="306"/>
    </row>
    <row r="69" spans="2:20" s="307" customFormat="1" ht="12.75">
      <c r="B69" s="304"/>
      <c r="C69" s="304"/>
      <c r="D69" s="304"/>
      <c r="E69" s="304"/>
      <c r="F69" s="304"/>
      <c r="G69" s="304"/>
      <c r="H69" s="304"/>
      <c r="I69" s="304"/>
      <c r="J69" s="194" t="s">
        <v>394</v>
      </c>
      <c r="K69" s="305"/>
      <c r="L69" s="241" t="s">
        <v>2393</v>
      </c>
      <c r="M69" s="238" t="s">
        <v>2394</v>
      </c>
      <c r="N69" s="237"/>
      <c r="O69" s="130">
        <v>400</v>
      </c>
      <c r="P69" s="252">
        <v>0</v>
      </c>
      <c r="Q69" s="116">
        <f t="shared" si="0"/>
        <v>0</v>
      </c>
      <c r="R69" s="306"/>
      <c r="S69" s="306"/>
      <c r="T69" s="306"/>
    </row>
    <row r="70" spans="2:20" s="307" customFormat="1" ht="26.25">
      <c r="B70" s="304"/>
      <c r="C70" s="304"/>
      <c r="D70" s="304"/>
      <c r="E70" s="304"/>
      <c r="F70" s="304"/>
      <c r="G70" s="304"/>
      <c r="H70" s="304"/>
      <c r="I70" s="304"/>
      <c r="J70" s="135" t="s">
        <v>397</v>
      </c>
      <c r="K70" s="305"/>
      <c r="L70" s="241" t="s">
        <v>2395</v>
      </c>
      <c r="M70" s="238" t="s">
        <v>2394</v>
      </c>
      <c r="N70" s="237"/>
      <c r="O70" s="130">
        <v>400</v>
      </c>
      <c r="P70" s="252">
        <v>0</v>
      </c>
      <c r="Q70" s="116">
        <f t="shared" si="0"/>
        <v>0</v>
      </c>
      <c r="R70" s="306"/>
      <c r="S70" s="306"/>
      <c r="T70" s="306"/>
    </row>
    <row r="71" spans="2:20" s="307" customFormat="1" ht="12.75">
      <c r="B71" s="304"/>
      <c r="C71" s="304"/>
      <c r="D71" s="304"/>
      <c r="E71" s="304"/>
      <c r="F71" s="304"/>
      <c r="G71" s="304"/>
      <c r="H71" s="304"/>
      <c r="I71" s="304"/>
      <c r="J71" s="194" t="s">
        <v>400</v>
      </c>
      <c r="K71" s="305"/>
      <c r="L71" s="241" t="s">
        <v>2396</v>
      </c>
      <c r="M71" s="238" t="s">
        <v>2394</v>
      </c>
      <c r="N71" s="237"/>
      <c r="O71" s="130">
        <v>500</v>
      </c>
      <c r="P71" s="252">
        <v>0</v>
      </c>
      <c r="Q71" s="116">
        <f t="shared" si="0"/>
        <v>0</v>
      </c>
      <c r="R71" s="306"/>
      <c r="S71" s="306"/>
      <c r="T71" s="306"/>
    </row>
    <row r="72" spans="2:20" s="307" customFormat="1" ht="12.75">
      <c r="B72" s="304"/>
      <c r="C72" s="304"/>
      <c r="D72" s="304"/>
      <c r="E72" s="304"/>
      <c r="F72" s="304"/>
      <c r="G72" s="304"/>
      <c r="H72" s="304"/>
      <c r="I72" s="304"/>
      <c r="J72" s="135" t="s">
        <v>403</v>
      </c>
      <c r="K72" s="305"/>
      <c r="L72" s="241" t="s">
        <v>2400</v>
      </c>
      <c r="M72" s="238" t="s">
        <v>21</v>
      </c>
      <c r="N72" s="237" t="s">
        <v>22</v>
      </c>
      <c r="O72" s="130">
        <v>1</v>
      </c>
      <c r="P72" s="252">
        <v>0</v>
      </c>
      <c r="Q72" s="116">
        <f t="shared" si="0"/>
        <v>0</v>
      </c>
      <c r="R72" s="306"/>
      <c r="S72" s="306"/>
      <c r="T72" s="306"/>
    </row>
    <row r="73" spans="2:20" s="307" customFormat="1" ht="26.25">
      <c r="B73" s="308"/>
      <c r="C73" s="308"/>
      <c r="D73" s="308"/>
      <c r="E73" s="308"/>
      <c r="F73" s="308"/>
      <c r="G73" s="308"/>
      <c r="H73" s="308"/>
      <c r="I73" s="308"/>
      <c r="J73" s="142" t="s">
        <v>406</v>
      </c>
      <c r="K73" s="309"/>
      <c r="L73" s="299" t="s">
        <v>2401</v>
      </c>
      <c r="M73" s="300" t="s">
        <v>21</v>
      </c>
      <c r="N73" s="301" t="s">
        <v>22</v>
      </c>
      <c r="O73" s="144">
        <v>1</v>
      </c>
      <c r="P73" s="302">
        <v>0</v>
      </c>
      <c r="Q73" s="162">
        <f t="shared" si="0"/>
        <v>0</v>
      </c>
      <c r="R73" s="306"/>
      <c r="S73" s="306"/>
      <c r="T73" s="306"/>
    </row>
    <row r="74" spans="16:17" ht="12.75">
      <c r="P74" s="32" t="s">
        <v>947</v>
      </c>
      <c r="Q74" s="27">
        <f>SUM(Q59:Q73)</f>
        <v>0</v>
      </c>
    </row>
    <row r="75" spans="16:17" ht="12.75">
      <c r="P75" s="30" t="s">
        <v>948</v>
      </c>
      <c r="Q75" s="27">
        <f>Q74+Q55+Q40</f>
        <v>0</v>
      </c>
    </row>
    <row r="76" ht="12.75">
      <c r="Q76" s="57"/>
    </row>
    <row r="77" ht="12.75">
      <c r="Q77" s="57"/>
    </row>
    <row r="78" spans="2:17" ht="12.75">
      <c r="B78" s="45" t="s">
        <v>949</v>
      </c>
      <c r="Q78" s="57"/>
    </row>
    <row r="79" spans="2:21" s="205" customFormat="1" ht="12.75">
      <c r="B79" s="201"/>
      <c r="C79" s="45" t="s">
        <v>950</v>
      </c>
      <c r="D79" s="201"/>
      <c r="E79" s="201"/>
      <c r="F79" s="201"/>
      <c r="G79" s="201"/>
      <c r="H79" s="201"/>
      <c r="I79" s="201"/>
      <c r="J79" s="202"/>
      <c r="K79" s="202"/>
      <c r="L79" s="204"/>
      <c r="M79" s="212"/>
      <c r="N79" s="201"/>
      <c r="O79" s="211"/>
      <c r="P79" s="203"/>
      <c r="Q79" s="214"/>
      <c r="R79" s="204"/>
      <c r="S79" s="204"/>
      <c r="T79" s="204"/>
      <c r="U79" s="205">
        <v>31052</v>
      </c>
    </row>
    <row r="80" spans="2:24" s="205" customFormat="1" ht="12.75">
      <c r="B80" s="207"/>
      <c r="C80" s="207"/>
      <c r="D80" s="207"/>
      <c r="E80" s="207"/>
      <c r="F80" s="207"/>
      <c r="G80" s="207"/>
      <c r="H80" s="207"/>
      <c r="I80" s="207"/>
      <c r="J80" s="208"/>
      <c r="K80" s="208"/>
      <c r="L80" s="215"/>
      <c r="M80" s="209"/>
      <c r="N80" s="207"/>
      <c r="O80" s="210"/>
      <c r="P80" s="206"/>
      <c r="Q80" s="213"/>
      <c r="R80" s="204"/>
      <c r="S80" s="204"/>
      <c r="T80" s="204"/>
      <c r="U80" s="205">
        <v>72028</v>
      </c>
      <c r="V80" s="205">
        <v>31052</v>
      </c>
      <c r="X80" s="205">
        <v>23798</v>
      </c>
    </row>
    <row r="81" spans="16:17" ht="12.75">
      <c r="P81" s="32" t="s">
        <v>951</v>
      </c>
      <c r="Q81" s="27">
        <f>SUM(Q80)</f>
        <v>0</v>
      </c>
    </row>
    <row r="82" ht="12.75">
      <c r="Q82" s="57"/>
    </row>
    <row r="83" ht="12.75">
      <c r="Q83" s="57"/>
    </row>
    <row r="84" spans="3:21" ht="12.75">
      <c r="C84" s="45" t="s">
        <v>952</v>
      </c>
      <c r="Q84" s="57"/>
      <c r="U84">
        <v>31053</v>
      </c>
    </row>
    <row r="85" spans="10:24" ht="26.25">
      <c r="J85" s="97" t="s">
        <v>19</v>
      </c>
      <c r="K85" s="97" t="s">
        <v>885</v>
      </c>
      <c r="L85" s="10" t="s">
        <v>904</v>
      </c>
      <c r="M85" s="17" t="s">
        <v>118</v>
      </c>
      <c r="N85" s="4" t="s">
        <v>119</v>
      </c>
      <c r="O85" s="24">
        <v>1.12</v>
      </c>
      <c r="P85" s="252">
        <v>0</v>
      </c>
      <c r="Q85" s="57">
        <f t="shared" si="0"/>
        <v>0</v>
      </c>
      <c r="U85">
        <v>72029</v>
      </c>
      <c r="V85">
        <v>31053</v>
      </c>
      <c r="X85">
        <v>23797</v>
      </c>
    </row>
    <row r="86" spans="10:24" ht="52.5">
      <c r="J86" s="97" t="s">
        <v>24</v>
      </c>
      <c r="K86" s="97" t="s">
        <v>886</v>
      </c>
      <c r="L86" s="241" t="s">
        <v>2402</v>
      </c>
      <c r="M86" s="17" t="s">
        <v>21</v>
      </c>
      <c r="N86" s="4" t="s">
        <v>22</v>
      </c>
      <c r="O86" s="24">
        <v>3</v>
      </c>
      <c r="P86" s="252">
        <v>0</v>
      </c>
      <c r="Q86" s="57">
        <f aca="true" t="shared" si="1" ref="Q86:Q112">P86*O86</f>
        <v>0</v>
      </c>
      <c r="U86">
        <v>72030</v>
      </c>
      <c r="V86">
        <v>31053</v>
      </c>
      <c r="X86">
        <v>23796</v>
      </c>
    </row>
    <row r="87" spans="10:24" ht="78.75">
      <c r="J87" s="97" t="s">
        <v>27</v>
      </c>
      <c r="K87" s="97" t="s">
        <v>887</v>
      </c>
      <c r="L87" s="10" t="s">
        <v>953</v>
      </c>
      <c r="M87" s="17" t="s">
        <v>319</v>
      </c>
      <c r="N87" s="4" t="s">
        <v>319</v>
      </c>
      <c r="O87" s="24">
        <v>1120.6000000000001</v>
      </c>
      <c r="P87" s="252">
        <v>0</v>
      </c>
      <c r="Q87" s="57">
        <f t="shared" si="1"/>
        <v>0</v>
      </c>
      <c r="U87">
        <v>72031</v>
      </c>
      <c r="V87">
        <v>31053</v>
      </c>
      <c r="X87">
        <v>23795</v>
      </c>
    </row>
    <row r="88" spans="10:24" ht="26.25">
      <c r="J88" s="97" t="s">
        <v>28</v>
      </c>
      <c r="K88" s="97" t="s">
        <v>888</v>
      </c>
      <c r="L88" s="10" t="s">
        <v>954</v>
      </c>
      <c r="M88" s="17" t="s">
        <v>319</v>
      </c>
      <c r="N88" s="4" t="s">
        <v>319</v>
      </c>
      <c r="O88" s="24">
        <v>2241.2000000000003</v>
      </c>
      <c r="P88" s="252">
        <v>0</v>
      </c>
      <c r="Q88" s="57">
        <f t="shared" si="1"/>
        <v>0</v>
      </c>
      <c r="U88">
        <v>72032</v>
      </c>
      <c r="V88">
        <v>31053</v>
      </c>
      <c r="X88">
        <v>23794</v>
      </c>
    </row>
    <row r="89" spans="10:24" ht="26.25">
      <c r="J89" s="97" t="s">
        <v>29</v>
      </c>
      <c r="K89" s="97" t="s">
        <v>889</v>
      </c>
      <c r="L89" s="10" t="s">
        <v>907</v>
      </c>
      <c r="M89" s="17" t="s">
        <v>34</v>
      </c>
      <c r="N89" s="4" t="s">
        <v>34</v>
      </c>
      <c r="O89" s="24">
        <v>2.8000000000000003</v>
      </c>
      <c r="P89" s="252">
        <v>0</v>
      </c>
      <c r="Q89" s="57">
        <f t="shared" si="1"/>
        <v>0</v>
      </c>
      <c r="U89">
        <v>72033</v>
      </c>
      <c r="V89">
        <v>31053</v>
      </c>
      <c r="X89">
        <v>23793</v>
      </c>
    </row>
    <row r="90" spans="10:24" ht="26.25">
      <c r="J90" s="97" t="s">
        <v>62</v>
      </c>
      <c r="K90" s="97" t="s">
        <v>890</v>
      </c>
      <c r="L90" s="10" t="s">
        <v>955</v>
      </c>
      <c r="M90" s="17" t="s">
        <v>319</v>
      </c>
      <c r="N90" s="4" t="s">
        <v>319</v>
      </c>
      <c r="O90" s="24">
        <v>1120.6000000000001</v>
      </c>
      <c r="P90" s="252">
        <v>0</v>
      </c>
      <c r="Q90" s="57">
        <f t="shared" si="1"/>
        <v>0</v>
      </c>
      <c r="U90">
        <v>72034</v>
      </c>
      <c r="V90">
        <v>31053</v>
      </c>
      <c r="X90">
        <v>23792</v>
      </c>
    </row>
    <row r="91" spans="10:24" ht="52.5">
      <c r="J91" s="97" t="s">
        <v>63</v>
      </c>
      <c r="K91" s="97" t="s">
        <v>891</v>
      </c>
      <c r="L91" s="10" t="s">
        <v>912</v>
      </c>
      <c r="M91" s="17" t="s">
        <v>21</v>
      </c>
      <c r="N91" s="4" t="s">
        <v>22</v>
      </c>
      <c r="O91" s="24">
        <v>1</v>
      </c>
      <c r="P91" s="252">
        <v>0</v>
      </c>
      <c r="Q91" s="57">
        <f t="shared" si="1"/>
        <v>0</v>
      </c>
      <c r="U91">
        <v>72035</v>
      </c>
      <c r="V91">
        <v>31053</v>
      </c>
      <c r="X91">
        <v>23791</v>
      </c>
    </row>
    <row r="92" spans="2:24" s="314" customFormat="1" ht="39">
      <c r="B92" s="310"/>
      <c r="C92" s="310"/>
      <c r="D92" s="311"/>
      <c r="E92" s="311"/>
      <c r="F92" s="311"/>
      <c r="G92" s="311"/>
      <c r="H92" s="311"/>
      <c r="I92" s="311"/>
      <c r="J92" s="142" t="s">
        <v>65</v>
      </c>
      <c r="K92" s="142"/>
      <c r="L92" s="73" t="s">
        <v>978</v>
      </c>
      <c r="M92" s="312" t="s">
        <v>319</v>
      </c>
      <c r="N92" s="262" t="s">
        <v>319</v>
      </c>
      <c r="O92" s="219">
        <v>4482</v>
      </c>
      <c r="P92" s="266">
        <v>0</v>
      </c>
      <c r="Q92" s="162">
        <f>P92*O92</f>
        <v>0</v>
      </c>
      <c r="R92" s="313"/>
      <c r="S92" s="313"/>
      <c r="T92" s="313"/>
      <c r="U92" s="314">
        <v>71991</v>
      </c>
      <c r="V92" s="314">
        <v>31046</v>
      </c>
      <c r="X92" s="314">
        <v>23837</v>
      </c>
    </row>
    <row r="93" spans="16:17" ht="12.75">
      <c r="P93" s="32" t="s">
        <v>956</v>
      </c>
      <c r="Q93" s="27">
        <f>SUM(Q85:Q92)</f>
        <v>0</v>
      </c>
    </row>
    <row r="94" ht="12.75">
      <c r="Q94" s="57"/>
    </row>
    <row r="95" ht="12.75">
      <c r="Q95" s="57"/>
    </row>
    <row r="96" spans="3:21" ht="12.75">
      <c r="C96" s="45" t="s">
        <v>957</v>
      </c>
      <c r="Q96" s="57"/>
      <c r="U96">
        <v>31054</v>
      </c>
    </row>
    <row r="97" spans="2:24" ht="26.25">
      <c r="B97" s="36"/>
      <c r="C97" s="36"/>
      <c r="D97" s="36"/>
      <c r="E97" s="36"/>
      <c r="F97" s="36"/>
      <c r="G97" s="36"/>
      <c r="H97" s="36"/>
      <c r="I97" s="36"/>
      <c r="J97" s="103" t="s">
        <v>19</v>
      </c>
      <c r="K97" s="103" t="s">
        <v>961</v>
      </c>
      <c r="L97" s="37" t="s">
        <v>919</v>
      </c>
      <c r="M97" s="19" t="s">
        <v>21</v>
      </c>
      <c r="N97" s="36" t="s">
        <v>22</v>
      </c>
      <c r="O97" s="219">
        <v>6</v>
      </c>
      <c r="P97" s="26">
        <v>0</v>
      </c>
      <c r="Q97" s="58">
        <f t="shared" si="1"/>
        <v>0</v>
      </c>
      <c r="U97">
        <v>72040</v>
      </c>
      <c r="V97">
        <v>31054</v>
      </c>
      <c r="X97">
        <v>23786</v>
      </c>
    </row>
    <row r="98" spans="16:17" ht="12.75">
      <c r="P98" s="32" t="s">
        <v>962</v>
      </c>
      <c r="Q98" s="27">
        <f>SUM(Q97:Q97)</f>
        <v>0</v>
      </c>
    </row>
    <row r="99" spans="16:17" ht="12.75">
      <c r="P99" s="32" t="s">
        <v>963</v>
      </c>
      <c r="Q99" s="27">
        <f>Q98+Q93+Q81</f>
        <v>0</v>
      </c>
    </row>
    <row r="100" ht="12.75">
      <c r="Q100" s="57"/>
    </row>
    <row r="101" ht="12.75">
      <c r="Q101" s="57"/>
    </row>
    <row r="102" spans="2:17" ht="12.75">
      <c r="B102" s="45" t="s">
        <v>964</v>
      </c>
      <c r="Q102" s="57"/>
    </row>
    <row r="103" spans="3:21" ht="12.75">
      <c r="C103" s="45" t="s">
        <v>965</v>
      </c>
      <c r="Q103" s="57"/>
      <c r="U103">
        <v>31046</v>
      </c>
    </row>
    <row r="104" spans="10:24" ht="26.25">
      <c r="J104" s="97" t="s">
        <v>19</v>
      </c>
      <c r="K104" s="97" t="s">
        <v>966</v>
      </c>
      <c r="L104" s="10" t="s">
        <v>904</v>
      </c>
      <c r="M104" s="17" t="s">
        <v>118</v>
      </c>
      <c r="N104" s="4" t="s">
        <v>119</v>
      </c>
      <c r="O104" s="24">
        <v>1.36</v>
      </c>
      <c r="P104" s="252">
        <v>0</v>
      </c>
      <c r="Q104" s="57">
        <f t="shared" si="1"/>
        <v>0</v>
      </c>
      <c r="U104">
        <v>71984</v>
      </c>
      <c r="V104">
        <v>31046</v>
      </c>
      <c r="X104">
        <v>23785</v>
      </c>
    </row>
    <row r="105" spans="10:24" ht="52.5">
      <c r="J105" s="97" t="s">
        <v>24</v>
      </c>
      <c r="K105" s="97" t="s">
        <v>967</v>
      </c>
      <c r="L105" s="241" t="s">
        <v>2402</v>
      </c>
      <c r="M105" s="118" t="s">
        <v>21</v>
      </c>
      <c r="N105" s="45" t="s">
        <v>22</v>
      </c>
      <c r="O105" s="220">
        <v>3</v>
      </c>
      <c r="P105" s="252">
        <v>0</v>
      </c>
      <c r="Q105" s="116">
        <f t="shared" si="1"/>
        <v>0</v>
      </c>
      <c r="U105">
        <v>71985</v>
      </c>
      <c r="V105">
        <v>31046</v>
      </c>
      <c r="X105">
        <v>23784</v>
      </c>
    </row>
    <row r="106" spans="10:24" ht="66">
      <c r="J106" s="97" t="s">
        <v>27</v>
      </c>
      <c r="K106" s="97" t="s">
        <v>968</v>
      </c>
      <c r="L106" s="241" t="s">
        <v>2403</v>
      </c>
      <c r="M106" s="118" t="s">
        <v>21</v>
      </c>
      <c r="N106" s="45" t="s">
        <v>22</v>
      </c>
      <c r="O106" s="220">
        <v>2</v>
      </c>
      <c r="P106" s="252">
        <v>0</v>
      </c>
      <c r="Q106" s="116">
        <f t="shared" si="1"/>
        <v>0</v>
      </c>
      <c r="U106">
        <v>71986</v>
      </c>
      <c r="V106">
        <v>31046</v>
      </c>
      <c r="X106">
        <v>23783</v>
      </c>
    </row>
    <row r="107" spans="10:24" ht="66">
      <c r="J107" s="97" t="s">
        <v>28</v>
      </c>
      <c r="K107" s="97" t="s">
        <v>969</v>
      </c>
      <c r="L107" s="55" t="s">
        <v>970</v>
      </c>
      <c r="M107" s="118" t="s">
        <v>319</v>
      </c>
      <c r="N107" s="45" t="s">
        <v>319</v>
      </c>
      <c r="O107" s="220">
        <v>1357.6000000000001</v>
      </c>
      <c r="P107" s="252">
        <v>0</v>
      </c>
      <c r="Q107" s="116">
        <f t="shared" si="1"/>
        <v>0</v>
      </c>
      <c r="U107">
        <v>71987</v>
      </c>
      <c r="V107">
        <v>31046</v>
      </c>
      <c r="X107">
        <v>23782</v>
      </c>
    </row>
    <row r="108" spans="10:24" ht="39">
      <c r="J108" s="97" t="s">
        <v>29</v>
      </c>
      <c r="K108" s="97" t="s">
        <v>971</v>
      </c>
      <c r="L108" s="55" t="s">
        <v>972</v>
      </c>
      <c r="M108" s="118" t="s">
        <v>319</v>
      </c>
      <c r="N108" s="45" t="s">
        <v>319</v>
      </c>
      <c r="O108" s="220">
        <v>2478.2000000000003</v>
      </c>
      <c r="P108" s="252">
        <v>0</v>
      </c>
      <c r="Q108" s="116">
        <f t="shared" si="1"/>
        <v>0</v>
      </c>
      <c r="U108">
        <v>71988</v>
      </c>
      <c r="V108">
        <v>31046</v>
      </c>
      <c r="X108">
        <v>23834</v>
      </c>
    </row>
    <row r="109" spans="10:24" ht="39">
      <c r="J109" s="97" t="s">
        <v>62</v>
      </c>
      <c r="K109" s="97" t="s">
        <v>973</v>
      </c>
      <c r="L109" s="55" t="s">
        <v>974</v>
      </c>
      <c r="M109" s="118" t="s">
        <v>34</v>
      </c>
      <c r="N109" s="45" t="s">
        <v>34</v>
      </c>
      <c r="O109" s="220">
        <v>7.2</v>
      </c>
      <c r="P109" s="252">
        <v>0</v>
      </c>
      <c r="Q109" s="116">
        <f t="shared" si="1"/>
        <v>0</v>
      </c>
      <c r="U109">
        <v>71989</v>
      </c>
      <c r="V109">
        <v>31046</v>
      </c>
      <c r="X109">
        <v>23835</v>
      </c>
    </row>
    <row r="110" spans="10:24" ht="39">
      <c r="J110" s="97" t="s">
        <v>63</v>
      </c>
      <c r="K110" s="97" t="s">
        <v>975</v>
      </c>
      <c r="L110" s="55" t="s">
        <v>976</v>
      </c>
      <c r="M110" s="118" t="s">
        <v>319</v>
      </c>
      <c r="N110" s="45" t="s">
        <v>319</v>
      </c>
      <c r="O110" s="220">
        <v>1357.6000000000001</v>
      </c>
      <c r="P110" s="252">
        <v>0</v>
      </c>
      <c r="Q110" s="116">
        <f t="shared" si="1"/>
        <v>0</v>
      </c>
      <c r="U110">
        <v>71990</v>
      </c>
      <c r="V110">
        <v>31046</v>
      </c>
      <c r="X110">
        <v>23836</v>
      </c>
    </row>
    <row r="111" spans="10:24" ht="39">
      <c r="J111" s="97" t="s">
        <v>65</v>
      </c>
      <c r="K111" s="97" t="s">
        <v>977</v>
      </c>
      <c r="L111" s="55" t="s">
        <v>978</v>
      </c>
      <c r="M111" s="118" t="s">
        <v>319</v>
      </c>
      <c r="N111" s="45" t="s">
        <v>319</v>
      </c>
      <c r="O111" s="220">
        <v>4956</v>
      </c>
      <c r="P111" s="252">
        <v>0</v>
      </c>
      <c r="Q111" s="116">
        <f t="shared" si="1"/>
        <v>0</v>
      </c>
      <c r="U111">
        <v>71991</v>
      </c>
      <c r="V111">
        <v>31046</v>
      </c>
      <c r="X111">
        <v>23837</v>
      </c>
    </row>
    <row r="112" spans="10:24" ht="52.5">
      <c r="J112" s="97" t="s">
        <v>68</v>
      </c>
      <c r="K112" s="97" t="s">
        <v>979</v>
      </c>
      <c r="L112" s="55" t="s">
        <v>912</v>
      </c>
      <c r="M112" s="118" t="s">
        <v>21</v>
      </c>
      <c r="N112" s="45" t="s">
        <v>22</v>
      </c>
      <c r="O112" s="220">
        <v>1</v>
      </c>
      <c r="P112" s="252">
        <v>0</v>
      </c>
      <c r="Q112" s="116">
        <f t="shared" si="1"/>
        <v>0</v>
      </c>
      <c r="U112">
        <v>71992</v>
      </c>
      <c r="V112">
        <v>31046</v>
      </c>
      <c r="X112">
        <v>23838</v>
      </c>
    </row>
    <row r="113" spans="2:24" s="307" customFormat="1" ht="26.25">
      <c r="B113" s="308"/>
      <c r="C113" s="308"/>
      <c r="D113" s="308"/>
      <c r="E113" s="308"/>
      <c r="F113" s="308"/>
      <c r="G113" s="308"/>
      <c r="H113" s="308"/>
      <c r="I113" s="308"/>
      <c r="J113" s="103" t="s">
        <v>391</v>
      </c>
      <c r="K113" s="309"/>
      <c r="L113" s="299" t="s">
        <v>919</v>
      </c>
      <c r="M113" s="300" t="s">
        <v>21</v>
      </c>
      <c r="N113" s="301" t="s">
        <v>22</v>
      </c>
      <c r="O113" s="144">
        <v>6</v>
      </c>
      <c r="P113" s="302">
        <v>0</v>
      </c>
      <c r="Q113" s="230">
        <f>P113*O113</f>
        <v>0</v>
      </c>
      <c r="R113" s="306"/>
      <c r="S113" s="306"/>
      <c r="T113" s="306"/>
      <c r="U113" s="307">
        <v>72040</v>
      </c>
      <c r="V113" s="307">
        <v>31054</v>
      </c>
      <c r="X113" s="307">
        <v>23786</v>
      </c>
    </row>
    <row r="114" spans="16:17" ht="12.75">
      <c r="P114" s="32" t="s">
        <v>980</v>
      </c>
      <c r="Q114" s="27">
        <f>SUM(Q104:Q113)</f>
        <v>0</v>
      </c>
    </row>
    <row r="115" spans="16:17" ht="12.75">
      <c r="P115" s="32" t="s">
        <v>981</v>
      </c>
      <c r="Q115" s="27">
        <f>Q114</f>
        <v>0</v>
      </c>
    </row>
    <row r="117" spans="16:17" ht="17.25">
      <c r="P117" s="56" t="s">
        <v>982</v>
      </c>
      <c r="Q117" s="66">
        <f>Q115+Q99+Q75+Q32</f>
        <v>0</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203"/>
  <sheetViews>
    <sheetView zoomScale="70" zoomScaleNormal="70" zoomScalePageLayoutView="0" workbookViewId="0" topLeftCell="A193">
      <selection activeCell="I198" sqref="I198"/>
    </sheetView>
  </sheetViews>
  <sheetFormatPr defaultColWidth="9.140625" defaultRowHeight="12.75"/>
  <cols>
    <col min="1" max="1" width="2.7109375" style="129" customWidth="1"/>
    <col min="2" max="2" width="7.7109375" style="129" customWidth="1"/>
    <col min="3" max="3" width="7.7109375" style="134" customWidth="1"/>
    <col min="4" max="4" width="10.7109375" style="134" customWidth="1"/>
    <col min="5" max="5" width="15.7109375" style="134" customWidth="1"/>
    <col min="6" max="6" width="60.7109375" style="129" customWidth="1"/>
    <col min="7" max="7" width="9.7109375" style="129" customWidth="1"/>
    <col min="8" max="8" width="15.7109375" style="130" customWidth="1"/>
    <col min="9" max="9" width="20.7109375" style="131" customWidth="1"/>
    <col min="10" max="10" width="25.7109375" style="129" customWidth="1"/>
    <col min="11" max="16384" width="9.140625" style="129" customWidth="1"/>
  </cols>
  <sheetData>
    <row r="1" spans="2:18" s="3" customFormat="1" ht="15" thickBot="1">
      <c r="B1" s="7" t="s">
        <v>1</v>
      </c>
      <c r="C1" s="7" t="s">
        <v>2</v>
      </c>
      <c r="D1" s="96" t="s">
        <v>0</v>
      </c>
      <c r="E1" s="96" t="s">
        <v>13</v>
      </c>
      <c r="F1" s="9" t="s">
        <v>9</v>
      </c>
      <c r="G1" s="16" t="s">
        <v>14</v>
      </c>
      <c r="H1" s="22" t="s">
        <v>8</v>
      </c>
      <c r="I1" s="23" t="s">
        <v>15</v>
      </c>
      <c r="J1" s="23" t="s">
        <v>98</v>
      </c>
      <c r="L1" s="85"/>
      <c r="M1" s="94"/>
      <c r="N1" s="94"/>
      <c r="O1" s="94"/>
      <c r="P1" s="86"/>
      <c r="Q1" s="86"/>
      <c r="R1" s="86"/>
    </row>
    <row r="2" spans="1:6" ht="12.75">
      <c r="A2" s="127"/>
      <c r="B2" s="127"/>
      <c r="C2" s="128"/>
      <c r="D2" s="128"/>
      <c r="E2" s="128"/>
      <c r="F2" s="127"/>
    </row>
    <row r="3" spans="2:19" s="2" customFormat="1" ht="17.25">
      <c r="B3" s="2" t="s">
        <v>1952</v>
      </c>
      <c r="C3" s="6"/>
      <c r="D3" s="6"/>
      <c r="E3" s="6"/>
      <c r="F3" s="6"/>
      <c r="G3" s="6"/>
      <c r="H3" s="21"/>
      <c r="I3" s="132"/>
      <c r="J3" s="98"/>
      <c r="K3" s="8"/>
      <c r="L3" s="15"/>
      <c r="M3" s="6"/>
      <c r="N3" s="21"/>
      <c r="O3" s="12"/>
      <c r="Q3" s="8"/>
      <c r="R3" s="8"/>
      <c r="S3" s="8"/>
    </row>
    <row r="4" spans="1:6" ht="12.75">
      <c r="A4" s="127"/>
      <c r="B4" s="127"/>
      <c r="C4" s="128"/>
      <c r="D4" s="128"/>
      <c r="E4" s="128"/>
      <c r="F4" s="127"/>
    </row>
    <row r="5" spans="1:6" ht="12.75">
      <c r="A5" s="127"/>
      <c r="B5" s="45" t="s">
        <v>1953</v>
      </c>
      <c r="C5" s="128"/>
      <c r="D5" s="128"/>
      <c r="E5" s="128"/>
      <c r="F5" s="127"/>
    </row>
    <row r="6" spans="1:6" ht="12.75">
      <c r="A6" s="127"/>
      <c r="B6" s="45"/>
      <c r="C6" s="133" t="s">
        <v>1954</v>
      </c>
      <c r="D6" s="128"/>
      <c r="E6" s="128"/>
      <c r="F6" s="127"/>
    </row>
    <row r="7" spans="4:10" ht="78.75">
      <c r="D7" s="135" t="s">
        <v>19</v>
      </c>
      <c r="F7" s="136" t="s">
        <v>2404</v>
      </c>
      <c r="G7" s="134" t="s">
        <v>1955</v>
      </c>
      <c r="H7" s="130">
        <v>26</v>
      </c>
      <c r="I7" s="255">
        <v>0</v>
      </c>
      <c r="J7" s="116">
        <f aca="true" t="shared" si="0" ref="J7:J55">I7*H7</f>
        <v>0</v>
      </c>
    </row>
    <row r="8" spans="4:11" ht="78.75">
      <c r="D8" s="135" t="s">
        <v>24</v>
      </c>
      <c r="F8" s="136" t="s">
        <v>2405</v>
      </c>
      <c r="G8" s="134" t="s">
        <v>1955</v>
      </c>
      <c r="H8" s="130">
        <v>30</v>
      </c>
      <c r="I8" s="255">
        <v>0</v>
      </c>
      <c r="J8" s="116">
        <f t="shared" si="0"/>
        <v>0</v>
      </c>
      <c r="K8" s="77"/>
    </row>
    <row r="9" spans="4:10" ht="66" customHeight="1">
      <c r="D9" s="135" t="s">
        <v>27</v>
      </c>
      <c r="F9" s="136" t="s">
        <v>2406</v>
      </c>
      <c r="G9" s="134" t="s">
        <v>1955</v>
      </c>
      <c r="H9" s="130">
        <v>440</v>
      </c>
      <c r="I9" s="255">
        <v>0</v>
      </c>
      <c r="J9" s="116">
        <f t="shared" si="0"/>
        <v>0</v>
      </c>
    </row>
    <row r="10" spans="4:10" ht="78.75">
      <c r="D10" s="135" t="s">
        <v>28</v>
      </c>
      <c r="F10" s="136" t="s">
        <v>2407</v>
      </c>
      <c r="G10" s="134" t="s">
        <v>1955</v>
      </c>
      <c r="H10" s="130">
        <v>986</v>
      </c>
      <c r="I10" s="255">
        <v>0</v>
      </c>
      <c r="J10" s="116">
        <f t="shared" si="0"/>
        <v>0</v>
      </c>
    </row>
    <row r="11" spans="4:10" ht="52.5" customHeight="1">
      <c r="D11" s="135" t="s">
        <v>29</v>
      </c>
      <c r="F11" s="136" t="s">
        <v>2408</v>
      </c>
      <c r="G11" s="134" t="s">
        <v>1959</v>
      </c>
      <c r="H11" s="130">
        <v>2.74</v>
      </c>
      <c r="I11" s="255">
        <v>0</v>
      </c>
      <c r="J11" s="240">
        <f t="shared" si="0"/>
        <v>0</v>
      </c>
    </row>
    <row r="12" spans="4:10" ht="52.5" customHeight="1">
      <c r="D12" s="135" t="s">
        <v>62</v>
      </c>
      <c r="F12" s="136" t="s">
        <v>2409</v>
      </c>
      <c r="G12" s="134" t="s">
        <v>1957</v>
      </c>
      <c r="H12" s="130">
        <v>1</v>
      </c>
      <c r="I12" s="255">
        <v>0</v>
      </c>
      <c r="J12" s="240">
        <f t="shared" si="0"/>
        <v>0</v>
      </c>
    </row>
    <row r="13" spans="4:11" ht="52.5" customHeight="1">
      <c r="D13" s="135" t="s">
        <v>63</v>
      </c>
      <c r="F13" s="136" t="s">
        <v>2410</v>
      </c>
      <c r="G13" s="134" t="s">
        <v>1959</v>
      </c>
      <c r="H13" s="130">
        <v>16.8</v>
      </c>
      <c r="I13" s="255">
        <v>0</v>
      </c>
      <c r="J13" s="116">
        <f t="shared" si="0"/>
        <v>0</v>
      </c>
      <c r="K13" s="77"/>
    </row>
    <row r="14" spans="4:10" ht="52.5" customHeight="1">
      <c r="D14" s="135" t="s">
        <v>65</v>
      </c>
      <c r="F14" s="136" t="s">
        <v>1956</v>
      </c>
      <c r="G14" s="134" t="s">
        <v>1957</v>
      </c>
      <c r="H14" s="130">
        <v>13</v>
      </c>
      <c r="I14" s="255">
        <v>0</v>
      </c>
      <c r="J14" s="116">
        <f t="shared" si="0"/>
        <v>0</v>
      </c>
    </row>
    <row r="15" spans="4:10" ht="52.5" customHeight="1">
      <c r="D15" s="135" t="s">
        <v>68</v>
      </c>
      <c r="F15" s="136" t="s">
        <v>2411</v>
      </c>
      <c r="G15" s="134" t="s">
        <v>1959</v>
      </c>
      <c r="H15" s="130">
        <v>13.7</v>
      </c>
      <c r="I15" s="255">
        <v>0</v>
      </c>
      <c r="J15" s="116">
        <f>I15*H15</f>
        <v>0</v>
      </c>
    </row>
    <row r="16" spans="4:10" ht="52.5" customHeight="1">
      <c r="D16" s="135" t="s">
        <v>391</v>
      </c>
      <c r="F16" s="136" t="s">
        <v>2412</v>
      </c>
      <c r="G16" s="134" t="s">
        <v>1957</v>
      </c>
      <c r="H16" s="130">
        <v>5</v>
      </c>
      <c r="I16" s="255">
        <v>0</v>
      </c>
      <c r="J16" s="116">
        <f>I16*H16</f>
        <v>0</v>
      </c>
    </row>
    <row r="17" spans="4:10" ht="51.75" customHeight="1">
      <c r="D17" s="135" t="s">
        <v>394</v>
      </c>
      <c r="F17" s="136" t="s">
        <v>1958</v>
      </c>
      <c r="G17" s="134" t="s">
        <v>1959</v>
      </c>
      <c r="H17" s="130">
        <v>40</v>
      </c>
      <c r="I17" s="255">
        <v>0</v>
      </c>
      <c r="J17" s="116">
        <f t="shared" si="0"/>
        <v>0</v>
      </c>
    </row>
    <row r="18" spans="3:14" ht="39.75" customHeight="1">
      <c r="C18" s="137"/>
      <c r="D18" s="135" t="s">
        <v>397</v>
      </c>
      <c r="F18" s="136" t="s">
        <v>2413</v>
      </c>
      <c r="G18" s="134" t="s">
        <v>1959</v>
      </c>
      <c r="H18" s="139">
        <v>1</v>
      </c>
      <c r="I18" s="255">
        <v>0</v>
      </c>
      <c r="J18" s="116">
        <f t="shared" si="0"/>
        <v>0</v>
      </c>
      <c r="N18" s="315"/>
    </row>
    <row r="19" spans="3:10" ht="52.5" customHeight="1">
      <c r="C19" s="137"/>
      <c r="D19" s="135" t="s">
        <v>400</v>
      </c>
      <c r="F19" s="136" t="s">
        <v>2414</v>
      </c>
      <c r="G19" s="134" t="s">
        <v>1957</v>
      </c>
      <c r="H19" s="139">
        <v>1</v>
      </c>
      <c r="I19" s="255">
        <v>0</v>
      </c>
      <c r="J19" s="116">
        <f t="shared" si="0"/>
        <v>0</v>
      </c>
    </row>
    <row r="20" spans="4:10" ht="38.25" customHeight="1">
      <c r="D20" s="135" t="s">
        <v>403</v>
      </c>
      <c r="F20" s="138" t="s">
        <v>1961</v>
      </c>
      <c r="G20" s="134" t="s">
        <v>1955</v>
      </c>
      <c r="H20" s="130">
        <v>645</v>
      </c>
      <c r="I20" s="255">
        <v>0</v>
      </c>
      <c r="J20" s="116">
        <f t="shared" si="0"/>
        <v>0</v>
      </c>
    </row>
    <row r="21" spans="4:10" ht="38.25" customHeight="1">
      <c r="D21" s="135" t="s">
        <v>406</v>
      </c>
      <c r="F21" s="138" t="s">
        <v>2415</v>
      </c>
      <c r="G21" s="134" t="s">
        <v>1955</v>
      </c>
      <c r="H21" s="130">
        <v>986</v>
      </c>
      <c r="I21" s="255">
        <v>0</v>
      </c>
      <c r="J21" s="116">
        <f>I21*H21</f>
        <v>0</v>
      </c>
    </row>
    <row r="22" spans="4:10" ht="39.75" customHeight="1">
      <c r="D22" s="135" t="s">
        <v>409</v>
      </c>
      <c r="F22" s="138" t="s">
        <v>1963</v>
      </c>
      <c r="G22" s="134" t="s">
        <v>1955</v>
      </c>
      <c r="H22" s="130">
        <v>645</v>
      </c>
      <c r="I22" s="255">
        <v>0</v>
      </c>
      <c r="J22" s="116">
        <f t="shared" si="0"/>
        <v>0</v>
      </c>
    </row>
    <row r="23" spans="4:10" ht="39.75" customHeight="1">
      <c r="D23" s="135" t="s">
        <v>766</v>
      </c>
      <c r="F23" s="138" t="s">
        <v>2416</v>
      </c>
      <c r="G23" s="134" t="s">
        <v>1955</v>
      </c>
      <c r="H23" s="130">
        <v>986</v>
      </c>
      <c r="I23" s="255">
        <v>0</v>
      </c>
      <c r="J23" s="116">
        <f>I23*H23</f>
        <v>0</v>
      </c>
    </row>
    <row r="24" spans="4:10" ht="39.75" customHeight="1">
      <c r="D24" s="135" t="s">
        <v>769</v>
      </c>
      <c r="E24" s="128"/>
      <c r="F24" s="199" t="s">
        <v>1964</v>
      </c>
      <c r="G24" s="128" t="s">
        <v>1955</v>
      </c>
      <c r="H24" s="157">
        <v>600</v>
      </c>
      <c r="I24" s="255">
        <v>0</v>
      </c>
      <c r="J24" s="316">
        <f>I24*H24</f>
        <v>0</v>
      </c>
    </row>
    <row r="25" spans="2:10" ht="47.25" customHeight="1">
      <c r="B25" s="140"/>
      <c r="C25" s="141"/>
      <c r="D25" s="142" t="s">
        <v>771</v>
      </c>
      <c r="E25" s="141"/>
      <c r="F25" s="143" t="s">
        <v>2417</v>
      </c>
      <c r="G25" s="141" t="s">
        <v>1955</v>
      </c>
      <c r="H25" s="144">
        <v>986</v>
      </c>
      <c r="I25" s="161">
        <v>0</v>
      </c>
      <c r="J25" s="162">
        <f t="shared" si="0"/>
        <v>0</v>
      </c>
    </row>
    <row r="26" spans="1:10" ht="15">
      <c r="A26" s="145"/>
      <c r="B26" s="146"/>
      <c r="C26" s="147"/>
      <c r="D26" s="147"/>
      <c r="E26" s="148"/>
      <c r="F26" s="148"/>
      <c r="I26" s="32" t="s">
        <v>1965</v>
      </c>
      <c r="J26" s="59">
        <f>SUM(J7:J25)</f>
        <v>0</v>
      </c>
    </row>
    <row r="27" spans="1:10" ht="12.75">
      <c r="A27" s="149"/>
      <c r="B27" s="150"/>
      <c r="D27" s="137"/>
      <c r="E27" s="137"/>
      <c r="F27" s="151"/>
      <c r="I27" s="255"/>
      <c r="J27" s="116"/>
    </row>
    <row r="28" spans="1:10" ht="12.75">
      <c r="A28" s="149"/>
      <c r="B28" s="150"/>
      <c r="D28" s="137"/>
      <c r="E28" s="137"/>
      <c r="F28" s="151"/>
      <c r="I28" s="255"/>
      <c r="J28" s="116"/>
    </row>
    <row r="29" spans="1:10" ht="15">
      <c r="A29" s="148"/>
      <c r="B29" s="146"/>
      <c r="C29" s="45" t="s">
        <v>1966</v>
      </c>
      <c r="D29" s="147"/>
      <c r="E29" s="148"/>
      <c r="F29" s="148"/>
      <c r="I29" s="255"/>
      <c r="J29" s="116"/>
    </row>
    <row r="30" spans="1:10" ht="39">
      <c r="A30" s="148"/>
      <c r="B30" s="146"/>
      <c r="C30" s="45"/>
      <c r="D30" s="135" t="s">
        <v>19</v>
      </c>
      <c r="E30" s="148"/>
      <c r="F30" s="138" t="s">
        <v>2418</v>
      </c>
      <c r="G30" s="134" t="s">
        <v>1955</v>
      </c>
      <c r="H30" s="130">
        <v>996</v>
      </c>
      <c r="I30" s="255">
        <v>0</v>
      </c>
      <c r="J30" s="116">
        <f>I30*H30</f>
        <v>0</v>
      </c>
    </row>
    <row r="31" spans="1:10" ht="26.25">
      <c r="A31" s="148"/>
      <c r="B31" s="146"/>
      <c r="C31" s="45"/>
      <c r="D31" s="135" t="s">
        <v>24</v>
      </c>
      <c r="E31" s="148"/>
      <c r="F31" s="138" t="s">
        <v>2419</v>
      </c>
      <c r="G31" s="134" t="s">
        <v>1970</v>
      </c>
      <c r="H31" s="130">
        <v>1</v>
      </c>
      <c r="I31" s="255">
        <v>0</v>
      </c>
      <c r="J31" s="116">
        <f>I31*H31</f>
        <v>0</v>
      </c>
    </row>
    <row r="32" spans="1:10" ht="39">
      <c r="A32" s="148"/>
      <c r="B32" s="146"/>
      <c r="C32" s="45"/>
      <c r="D32" s="135" t="s">
        <v>27</v>
      </c>
      <c r="E32" s="148"/>
      <c r="F32" s="138" t="s">
        <v>2420</v>
      </c>
      <c r="G32" s="134" t="s">
        <v>1970</v>
      </c>
      <c r="H32" s="130">
        <v>2</v>
      </c>
      <c r="I32" s="255">
        <v>0</v>
      </c>
      <c r="J32" s="116">
        <f>I32*H32</f>
        <v>0</v>
      </c>
    </row>
    <row r="33" spans="3:10" ht="52.5" customHeight="1">
      <c r="C33" s="129"/>
      <c r="D33" s="135" t="s">
        <v>28</v>
      </c>
      <c r="E33" s="129"/>
      <c r="F33" s="138" t="s">
        <v>1967</v>
      </c>
      <c r="G33" s="134" t="s">
        <v>1955</v>
      </c>
      <c r="H33" s="130">
        <v>5</v>
      </c>
      <c r="I33" s="255">
        <v>0</v>
      </c>
      <c r="J33" s="116">
        <f t="shared" si="0"/>
        <v>0</v>
      </c>
    </row>
    <row r="34" spans="3:10" ht="36" customHeight="1">
      <c r="C34" s="129"/>
      <c r="D34" s="135" t="s">
        <v>29</v>
      </c>
      <c r="E34" s="129"/>
      <c r="F34" s="138" t="s">
        <v>1968</v>
      </c>
      <c r="G34" s="134" t="s">
        <v>1955</v>
      </c>
      <c r="H34" s="130">
        <v>160</v>
      </c>
      <c r="I34" s="255">
        <v>0</v>
      </c>
      <c r="J34" s="116">
        <f t="shared" si="0"/>
        <v>0</v>
      </c>
    </row>
    <row r="35" spans="3:10" ht="39.75" customHeight="1">
      <c r="C35" s="129"/>
      <c r="D35" s="135" t="s">
        <v>62</v>
      </c>
      <c r="E35" s="129"/>
      <c r="F35" s="138" t="s">
        <v>2421</v>
      </c>
      <c r="G35" s="134" t="s">
        <v>1955</v>
      </c>
      <c r="H35" s="130">
        <v>645</v>
      </c>
      <c r="I35" s="255">
        <v>0</v>
      </c>
      <c r="J35" s="116">
        <f t="shared" si="0"/>
        <v>0</v>
      </c>
    </row>
    <row r="36" spans="3:10" ht="51.75" customHeight="1">
      <c r="C36" s="129"/>
      <c r="D36" s="135" t="s">
        <v>63</v>
      </c>
      <c r="E36" s="129"/>
      <c r="F36" s="136" t="s">
        <v>1969</v>
      </c>
      <c r="G36" s="134" t="s">
        <v>1970</v>
      </c>
      <c r="H36" s="130">
        <v>34</v>
      </c>
      <c r="I36" s="255">
        <v>0</v>
      </c>
      <c r="J36" s="116">
        <f t="shared" si="0"/>
        <v>0</v>
      </c>
    </row>
    <row r="37" spans="3:10" ht="51.75" customHeight="1">
      <c r="C37" s="129"/>
      <c r="D37" s="135" t="s">
        <v>65</v>
      </c>
      <c r="E37" s="129"/>
      <c r="F37" s="138" t="s">
        <v>1971</v>
      </c>
      <c r="G37" s="134" t="s">
        <v>1955</v>
      </c>
      <c r="H37" s="130">
        <v>35</v>
      </c>
      <c r="I37" s="255">
        <v>0</v>
      </c>
      <c r="J37" s="116">
        <f t="shared" si="0"/>
        <v>0</v>
      </c>
    </row>
    <row r="38" spans="3:10" ht="108" customHeight="1">
      <c r="C38" s="129"/>
      <c r="D38" s="135" t="s">
        <v>68</v>
      </c>
      <c r="E38" s="129"/>
      <c r="F38" s="136" t="s">
        <v>2422</v>
      </c>
      <c r="G38" s="134"/>
      <c r="I38" s="255">
        <v>0</v>
      </c>
      <c r="J38" s="116"/>
    </row>
    <row r="39" spans="3:10" ht="30" customHeight="1">
      <c r="C39" s="129"/>
      <c r="D39" s="135"/>
      <c r="E39" s="129"/>
      <c r="F39" s="153" t="s">
        <v>2423</v>
      </c>
      <c r="G39" s="134"/>
      <c r="I39" s="255">
        <v>0</v>
      </c>
      <c r="J39" s="116"/>
    </row>
    <row r="40" spans="3:10" ht="33" customHeight="1">
      <c r="C40" s="129"/>
      <c r="D40" s="135"/>
      <c r="E40" s="129"/>
      <c r="F40" s="153" t="s">
        <v>2424</v>
      </c>
      <c r="G40" s="134"/>
      <c r="I40" s="255">
        <v>0</v>
      </c>
      <c r="J40" s="116"/>
    </row>
    <row r="41" spans="3:10" ht="140.25" customHeight="1">
      <c r="C41" s="129"/>
      <c r="D41" s="135"/>
      <c r="E41" s="129"/>
      <c r="F41" s="153" t="s">
        <v>2140</v>
      </c>
      <c r="G41" s="134" t="s">
        <v>1970</v>
      </c>
      <c r="H41" s="130">
        <v>1</v>
      </c>
      <c r="I41" s="255">
        <v>0</v>
      </c>
      <c r="J41" s="116">
        <f t="shared" si="0"/>
        <v>0</v>
      </c>
    </row>
    <row r="42" spans="3:10" ht="132">
      <c r="C42" s="129"/>
      <c r="D42" s="135" t="s">
        <v>391</v>
      </c>
      <c r="E42" s="129"/>
      <c r="F42" s="136" t="s">
        <v>2425</v>
      </c>
      <c r="G42" s="134" t="s">
        <v>1957</v>
      </c>
      <c r="H42" s="130">
        <v>6</v>
      </c>
      <c r="I42" s="255">
        <v>0</v>
      </c>
      <c r="J42" s="116">
        <f t="shared" si="0"/>
        <v>0</v>
      </c>
    </row>
    <row r="43" spans="3:10" ht="132">
      <c r="C43" s="129"/>
      <c r="D43" s="135" t="s">
        <v>394</v>
      </c>
      <c r="E43" s="129"/>
      <c r="F43" s="136" t="s">
        <v>2426</v>
      </c>
      <c r="G43" s="134" t="s">
        <v>1957</v>
      </c>
      <c r="H43" s="130">
        <v>8</v>
      </c>
      <c r="I43" s="255">
        <v>0</v>
      </c>
      <c r="J43" s="116">
        <f t="shared" si="0"/>
        <v>0</v>
      </c>
    </row>
    <row r="44" spans="3:10" ht="132">
      <c r="C44" s="129"/>
      <c r="D44" s="135" t="s">
        <v>397</v>
      </c>
      <c r="E44" s="129"/>
      <c r="F44" s="136" t="s">
        <v>2427</v>
      </c>
      <c r="G44" s="134" t="s">
        <v>1957</v>
      </c>
      <c r="H44" s="130">
        <v>2</v>
      </c>
      <c r="I44" s="255">
        <v>0</v>
      </c>
      <c r="J44" s="116">
        <f t="shared" si="0"/>
        <v>0</v>
      </c>
    </row>
    <row r="45" spans="3:10" ht="243" customHeight="1">
      <c r="C45" s="129"/>
      <c r="D45" s="135" t="s">
        <v>400</v>
      </c>
      <c r="E45" s="129"/>
      <c r="F45" s="154" t="s">
        <v>1973</v>
      </c>
      <c r="G45" s="134" t="s">
        <v>1957</v>
      </c>
      <c r="H45" s="130">
        <v>5</v>
      </c>
      <c r="I45" s="255">
        <v>0</v>
      </c>
      <c r="J45" s="116">
        <f t="shared" si="0"/>
        <v>0</v>
      </c>
    </row>
    <row r="46" spans="3:10" ht="237">
      <c r="C46" s="129"/>
      <c r="D46" s="135" t="s">
        <v>403</v>
      </c>
      <c r="E46" s="129"/>
      <c r="F46" s="154" t="s">
        <v>1974</v>
      </c>
      <c r="G46" s="134" t="s">
        <v>1957</v>
      </c>
      <c r="H46" s="130">
        <v>11</v>
      </c>
      <c r="I46" s="255">
        <v>0</v>
      </c>
      <c r="J46" s="116">
        <f t="shared" si="0"/>
        <v>0</v>
      </c>
    </row>
    <row r="47" spans="2:10" ht="12.75">
      <c r="B47" s="140"/>
      <c r="C47" s="140"/>
      <c r="D47" s="142" t="s">
        <v>406</v>
      </c>
      <c r="E47" s="140"/>
      <c r="F47" s="155" t="s">
        <v>1975</v>
      </c>
      <c r="G47" s="141" t="s">
        <v>1970</v>
      </c>
      <c r="H47" s="144">
        <v>1</v>
      </c>
      <c r="I47" s="161">
        <v>0</v>
      </c>
      <c r="J47" s="162">
        <f t="shared" si="0"/>
        <v>0</v>
      </c>
    </row>
    <row r="48" spans="2:10" ht="12.75">
      <c r="B48" s="127"/>
      <c r="C48" s="127"/>
      <c r="D48" s="135"/>
      <c r="E48" s="127"/>
      <c r="F48" s="156"/>
      <c r="G48" s="128"/>
      <c r="H48" s="157"/>
      <c r="I48" s="32" t="s">
        <v>1976</v>
      </c>
      <c r="J48" s="125">
        <f>SUM(J33:J47)</f>
        <v>0</v>
      </c>
    </row>
    <row r="49" spans="2:10" ht="12.75">
      <c r="B49" s="127"/>
      <c r="C49" s="127"/>
      <c r="D49" s="135"/>
      <c r="E49" s="127"/>
      <c r="F49" s="156"/>
      <c r="G49" s="128"/>
      <c r="H49" s="157"/>
      <c r="I49" s="261"/>
      <c r="J49" s="316"/>
    </row>
    <row r="50" spans="1:10" ht="12.75">
      <c r="A50" s="152"/>
      <c r="B50" s="136"/>
      <c r="E50" s="158"/>
      <c r="F50" s="130"/>
      <c r="I50" s="255"/>
      <c r="J50" s="116"/>
    </row>
    <row r="51" spans="1:10" ht="15">
      <c r="A51" s="148"/>
      <c r="C51" s="45" t="s">
        <v>1977</v>
      </c>
      <c r="D51" s="147"/>
      <c r="E51" s="148"/>
      <c r="F51" s="148"/>
      <c r="I51" s="255"/>
      <c r="J51" s="116"/>
    </row>
    <row r="52" spans="1:10" ht="25.5" customHeight="1">
      <c r="A52" s="145"/>
      <c r="C52" s="129"/>
      <c r="D52" s="135" t="s">
        <v>19</v>
      </c>
      <c r="E52" s="129"/>
      <c r="F52" s="136" t="s">
        <v>244</v>
      </c>
      <c r="G52" s="134" t="s">
        <v>1978</v>
      </c>
      <c r="H52" s="130">
        <v>8</v>
      </c>
      <c r="I52" s="397">
        <v>55</v>
      </c>
      <c r="J52" s="116">
        <f t="shared" si="0"/>
        <v>440</v>
      </c>
    </row>
    <row r="53" spans="1:10" ht="27" customHeight="1">
      <c r="A53" s="145"/>
      <c r="C53" s="129"/>
      <c r="D53" s="135" t="s">
        <v>24</v>
      </c>
      <c r="E53" s="129"/>
      <c r="F53" s="136" t="s">
        <v>1979</v>
      </c>
      <c r="G53" s="134" t="s">
        <v>1978</v>
      </c>
      <c r="H53" s="130">
        <v>4</v>
      </c>
      <c r="I53" s="397">
        <v>35</v>
      </c>
      <c r="J53" s="116">
        <f t="shared" si="0"/>
        <v>140</v>
      </c>
    </row>
    <row r="54" spans="1:10" ht="38.25" customHeight="1">
      <c r="A54" s="145"/>
      <c r="C54" s="129"/>
      <c r="D54" s="135" t="s">
        <v>27</v>
      </c>
      <c r="E54" s="129"/>
      <c r="F54" s="136" t="s">
        <v>1980</v>
      </c>
      <c r="G54" s="134" t="s">
        <v>1970</v>
      </c>
      <c r="H54" s="130">
        <v>1</v>
      </c>
      <c r="I54" s="255">
        <v>0</v>
      </c>
      <c r="J54" s="116">
        <f t="shared" si="0"/>
        <v>0</v>
      </c>
    </row>
    <row r="55" spans="1:10" ht="38.25" customHeight="1">
      <c r="A55" s="145"/>
      <c r="B55" s="140"/>
      <c r="C55" s="140"/>
      <c r="D55" s="142" t="s">
        <v>28</v>
      </c>
      <c r="E55" s="140"/>
      <c r="F55" s="143" t="s">
        <v>2138</v>
      </c>
      <c r="G55" s="141" t="s">
        <v>1970</v>
      </c>
      <c r="H55" s="144">
        <v>1</v>
      </c>
      <c r="I55" s="161">
        <v>0</v>
      </c>
      <c r="J55" s="162">
        <f t="shared" si="0"/>
        <v>0</v>
      </c>
    </row>
    <row r="56" spans="1:10" ht="12.75">
      <c r="A56" s="145"/>
      <c r="B56" s="150"/>
      <c r="E56" s="158"/>
      <c r="F56" s="130"/>
      <c r="I56" s="32" t="s">
        <v>1981</v>
      </c>
      <c r="J56" s="159">
        <f>SUM(J52:J55)</f>
        <v>580</v>
      </c>
    </row>
    <row r="57" spans="1:10" ht="12.75">
      <c r="A57" s="145"/>
      <c r="B57" s="150"/>
      <c r="E57" s="158"/>
      <c r="F57" s="130"/>
      <c r="I57" s="32" t="s">
        <v>1982</v>
      </c>
      <c r="J57" s="159">
        <f>J56+J48+J26</f>
        <v>580</v>
      </c>
    </row>
    <row r="60" ht="12.75">
      <c r="B60" s="45" t="s">
        <v>1983</v>
      </c>
    </row>
    <row r="61" spans="2:3" ht="12.75">
      <c r="B61" s="45"/>
      <c r="C61" s="160" t="s">
        <v>1984</v>
      </c>
    </row>
    <row r="62" spans="1:10" ht="78.75">
      <c r="A62" s="152"/>
      <c r="D62" s="135" t="s">
        <v>19</v>
      </c>
      <c r="F62" s="113" t="s">
        <v>2404</v>
      </c>
      <c r="G62" s="134" t="s">
        <v>1955</v>
      </c>
      <c r="H62" s="130">
        <v>15</v>
      </c>
      <c r="I62" s="255">
        <v>0</v>
      </c>
      <c r="J62" s="116">
        <f aca="true" t="shared" si="1" ref="J62:J74">I62*H62</f>
        <v>0</v>
      </c>
    </row>
    <row r="63" spans="1:10" ht="78.75" customHeight="1">
      <c r="A63" s="152"/>
      <c r="D63" s="135" t="s">
        <v>24</v>
      </c>
      <c r="F63" s="136" t="s">
        <v>2428</v>
      </c>
      <c r="G63" s="134" t="s">
        <v>1955</v>
      </c>
      <c r="H63" s="130">
        <v>13</v>
      </c>
      <c r="I63" s="255">
        <v>0</v>
      </c>
      <c r="J63" s="116">
        <f t="shared" si="1"/>
        <v>0</v>
      </c>
    </row>
    <row r="64" spans="1:10" ht="66">
      <c r="A64" s="152"/>
      <c r="D64" s="135" t="s">
        <v>27</v>
      </c>
      <c r="F64" s="136" t="s">
        <v>2406</v>
      </c>
      <c r="G64" s="134" t="s">
        <v>1955</v>
      </c>
      <c r="H64" s="130">
        <v>536</v>
      </c>
      <c r="I64" s="255">
        <v>0</v>
      </c>
      <c r="J64" s="116">
        <f t="shared" si="1"/>
        <v>0</v>
      </c>
    </row>
    <row r="65" spans="4:10" ht="52.5" customHeight="1">
      <c r="D65" s="135" t="s">
        <v>28</v>
      </c>
      <c r="F65" s="136" t="s">
        <v>2408</v>
      </c>
      <c r="G65" s="134" t="s">
        <v>1959</v>
      </c>
      <c r="H65" s="130">
        <v>2.74</v>
      </c>
      <c r="I65" s="255">
        <v>0</v>
      </c>
      <c r="J65" s="240">
        <f>I65*H65</f>
        <v>0</v>
      </c>
    </row>
    <row r="66" spans="4:10" ht="52.5" customHeight="1">
      <c r="D66" s="135" t="s">
        <v>29</v>
      </c>
      <c r="F66" s="136" t="s">
        <v>2409</v>
      </c>
      <c r="G66" s="134" t="s">
        <v>1957</v>
      </c>
      <c r="H66" s="130">
        <v>1</v>
      </c>
      <c r="I66" s="255">
        <v>0</v>
      </c>
      <c r="J66" s="240">
        <f>I66*H66</f>
        <v>0</v>
      </c>
    </row>
    <row r="67" spans="1:10" ht="36" customHeight="1">
      <c r="A67" s="152"/>
      <c r="D67" s="135" t="s">
        <v>62</v>
      </c>
      <c r="F67" s="136" t="s">
        <v>2410</v>
      </c>
      <c r="G67" s="134" t="s">
        <v>1959</v>
      </c>
      <c r="H67" s="130">
        <v>18</v>
      </c>
      <c r="I67" s="255">
        <v>0</v>
      </c>
      <c r="J67" s="116">
        <f t="shared" si="1"/>
        <v>0</v>
      </c>
    </row>
    <row r="68" spans="1:10" ht="53.25" customHeight="1">
      <c r="A68" s="152"/>
      <c r="D68" s="135" t="s">
        <v>63</v>
      </c>
      <c r="E68" s="317"/>
      <c r="F68" s="136" t="s">
        <v>1956</v>
      </c>
      <c r="G68" s="318" t="s">
        <v>1957</v>
      </c>
      <c r="H68" s="130">
        <v>14</v>
      </c>
      <c r="I68" s="255">
        <v>0</v>
      </c>
      <c r="J68" s="116">
        <f t="shared" si="1"/>
        <v>0</v>
      </c>
    </row>
    <row r="69" spans="1:10" ht="52.5" customHeight="1">
      <c r="A69" s="152"/>
      <c r="D69" s="135" t="s">
        <v>65</v>
      </c>
      <c r="F69" s="136" t="s">
        <v>1958</v>
      </c>
      <c r="G69" s="131" t="s">
        <v>1959</v>
      </c>
      <c r="H69" s="130">
        <v>53</v>
      </c>
      <c r="I69" s="255">
        <v>0</v>
      </c>
      <c r="J69" s="252">
        <f t="shared" si="1"/>
        <v>0</v>
      </c>
    </row>
    <row r="70" spans="1:10" ht="39.75" customHeight="1">
      <c r="A70" s="152"/>
      <c r="C70" s="137"/>
      <c r="D70" s="135" t="s">
        <v>68</v>
      </c>
      <c r="F70" s="136" t="s">
        <v>2413</v>
      </c>
      <c r="G70" s="134" t="s">
        <v>1959</v>
      </c>
      <c r="H70" s="130">
        <v>1</v>
      </c>
      <c r="I70" s="255">
        <v>0</v>
      </c>
      <c r="J70" s="116">
        <f t="shared" si="1"/>
        <v>0</v>
      </c>
    </row>
    <row r="71" spans="1:10" ht="52.5" customHeight="1">
      <c r="A71" s="152"/>
      <c r="C71" s="137"/>
      <c r="D71" s="135" t="s">
        <v>391</v>
      </c>
      <c r="F71" s="136" t="s">
        <v>2429</v>
      </c>
      <c r="G71" s="134" t="s">
        <v>1957</v>
      </c>
      <c r="H71" s="130">
        <v>1</v>
      </c>
      <c r="I71" s="255">
        <v>0</v>
      </c>
      <c r="J71" s="116">
        <f t="shared" si="1"/>
        <v>0</v>
      </c>
    </row>
    <row r="72" spans="1:10" ht="39.75" customHeight="1">
      <c r="A72" s="152"/>
      <c r="D72" s="135" t="s">
        <v>394</v>
      </c>
      <c r="F72" s="138" t="s">
        <v>1961</v>
      </c>
      <c r="G72" s="134" t="s">
        <v>1955</v>
      </c>
      <c r="H72" s="130">
        <v>579</v>
      </c>
      <c r="I72" s="255">
        <v>0</v>
      </c>
      <c r="J72" s="116">
        <f t="shared" si="1"/>
        <v>0</v>
      </c>
    </row>
    <row r="73" spans="1:10" ht="38.25" customHeight="1">
      <c r="A73" s="152"/>
      <c r="D73" s="135" t="s">
        <v>397</v>
      </c>
      <c r="F73" s="138" t="s">
        <v>1963</v>
      </c>
      <c r="G73" s="134" t="s">
        <v>1955</v>
      </c>
      <c r="H73" s="130">
        <v>776</v>
      </c>
      <c r="I73" s="255">
        <v>0</v>
      </c>
      <c r="J73" s="116">
        <f t="shared" si="1"/>
        <v>0</v>
      </c>
    </row>
    <row r="74" spans="1:10" ht="49.5" customHeight="1">
      <c r="A74" s="152"/>
      <c r="B74" s="140"/>
      <c r="C74" s="141"/>
      <c r="D74" s="142" t="s">
        <v>400</v>
      </c>
      <c r="E74" s="141"/>
      <c r="F74" s="143" t="s">
        <v>1964</v>
      </c>
      <c r="G74" s="141" t="s">
        <v>1955</v>
      </c>
      <c r="H74" s="144">
        <v>600</v>
      </c>
      <c r="I74" s="161">
        <v>0</v>
      </c>
      <c r="J74" s="162">
        <f t="shared" si="1"/>
        <v>0</v>
      </c>
    </row>
    <row r="75" spans="1:10" ht="15">
      <c r="A75" s="145"/>
      <c r="B75" s="146"/>
      <c r="C75" s="147"/>
      <c r="D75" s="147"/>
      <c r="E75" s="148"/>
      <c r="F75" s="148"/>
      <c r="I75" s="163" t="s">
        <v>1986</v>
      </c>
      <c r="J75" s="159">
        <f>SUM(J62:J74)</f>
        <v>0</v>
      </c>
    </row>
    <row r="76" spans="1:6" ht="12.75">
      <c r="A76" s="149"/>
      <c r="B76" s="150"/>
      <c r="D76" s="137"/>
      <c r="E76" s="137"/>
      <c r="F76" s="151"/>
    </row>
    <row r="77" spans="1:6" ht="12.75">
      <c r="A77" s="149"/>
      <c r="B77" s="150"/>
      <c r="D77" s="137"/>
      <c r="E77" s="137"/>
      <c r="F77" s="151"/>
    </row>
    <row r="78" spans="1:6" ht="15">
      <c r="A78" s="148"/>
      <c r="B78" s="146"/>
      <c r="C78" s="45" t="s">
        <v>1987</v>
      </c>
      <c r="D78" s="147"/>
      <c r="E78" s="148"/>
      <c r="F78" s="148"/>
    </row>
    <row r="79" spans="1:10" ht="52.5" customHeight="1">
      <c r="A79" s="152"/>
      <c r="C79" s="129"/>
      <c r="D79" s="135" t="s">
        <v>19</v>
      </c>
      <c r="E79" s="129"/>
      <c r="F79" s="138" t="s">
        <v>1967</v>
      </c>
      <c r="G79" s="134" t="s">
        <v>1955</v>
      </c>
      <c r="H79" s="130">
        <v>5</v>
      </c>
      <c r="I79" s="255">
        <v>0</v>
      </c>
      <c r="J79" s="116">
        <f aca="true" t="shared" si="2" ref="J79:J101">I79*H79</f>
        <v>0</v>
      </c>
    </row>
    <row r="80" spans="1:10" ht="39.75" customHeight="1">
      <c r="A80" s="152"/>
      <c r="C80" s="129"/>
      <c r="D80" s="135" t="s">
        <v>24</v>
      </c>
      <c r="E80" s="129"/>
      <c r="F80" s="138" t="s">
        <v>1968</v>
      </c>
      <c r="G80" s="134" t="s">
        <v>1955</v>
      </c>
      <c r="H80" s="130">
        <v>170</v>
      </c>
      <c r="I80" s="255">
        <v>0</v>
      </c>
      <c r="J80" s="116">
        <f t="shared" si="2"/>
        <v>0</v>
      </c>
    </row>
    <row r="81" spans="1:10" ht="39" customHeight="1">
      <c r="A81" s="152"/>
      <c r="C81" s="129"/>
      <c r="D81" s="135" t="s">
        <v>27</v>
      </c>
      <c r="E81" s="129"/>
      <c r="F81" s="138" t="s">
        <v>2421</v>
      </c>
      <c r="G81" s="134" t="s">
        <v>1955</v>
      </c>
      <c r="H81" s="130">
        <v>776</v>
      </c>
      <c r="I81" s="255">
        <v>0</v>
      </c>
      <c r="J81" s="116">
        <f t="shared" si="2"/>
        <v>0</v>
      </c>
    </row>
    <row r="82" spans="1:10" ht="51.75" customHeight="1">
      <c r="A82" s="152"/>
      <c r="C82" s="129"/>
      <c r="D82" s="135" t="s">
        <v>28</v>
      </c>
      <c r="E82" s="129"/>
      <c r="F82" s="136" t="s">
        <v>1969</v>
      </c>
      <c r="G82" s="134" t="s">
        <v>1970</v>
      </c>
      <c r="H82" s="130">
        <v>36</v>
      </c>
      <c r="I82" s="255">
        <v>0</v>
      </c>
      <c r="J82" s="116">
        <f t="shared" si="2"/>
        <v>0</v>
      </c>
    </row>
    <row r="83" spans="1:10" ht="51.75" customHeight="1">
      <c r="A83" s="152"/>
      <c r="C83" s="129"/>
      <c r="D83" s="135" t="s">
        <v>29</v>
      </c>
      <c r="E83" s="129"/>
      <c r="F83" s="138" t="s">
        <v>1971</v>
      </c>
      <c r="G83" s="134" t="s">
        <v>1955</v>
      </c>
      <c r="H83" s="130">
        <v>37</v>
      </c>
      <c r="I83" s="255">
        <v>0</v>
      </c>
      <c r="J83" s="116">
        <f t="shared" si="2"/>
        <v>0</v>
      </c>
    </row>
    <row r="84" spans="1:10" ht="152.25" customHeight="1">
      <c r="A84" s="152"/>
      <c r="C84" s="129"/>
      <c r="D84" s="135" t="s">
        <v>62</v>
      </c>
      <c r="E84" s="129"/>
      <c r="F84" s="136" t="s">
        <v>2430</v>
      </c>
      <c r="G84" s="134"/>
      <c r="I84" s="255">
        <v>0</v>
      </c>
      <c r="J84" s="116"/>
    </row>
    <row r="85" spans="1:10" ht="57.75" customHeight="1">
      <c r="A85" s="152"/>
      <c r="C85" s="129"/>
      <c r="D85" s="129"/>
      <c r="E85" s="129"/>
      <c r="F85" s="153" t="s">
        <v>1972</v>
      </c>
      <c r="G85" s="134"/>
      <c r="I85" s="255">
        <v>0</v>
      </c>
      <c r="J85" s="116"/>
    </row>
    <row r="86" spans="1:10" ht="57" customHeight="1">
      <c r="A86" s="152"/>
      <c r="C86" s="129"/>
      <c r="D86" s="129"/>
      <c r="E86" s="129"/>
      <c r="F86" s="153" t="s">
        <v>2431</v>
      </c>
      <c r="G86" s="134"/>
      <c r="I86" s="255">
        <v>0</v>
      </c>
      <c r="J86" s="116"/>
    </row>
    <row r="87" spans="1:10" ht="142.5" customHeight="1">
      <c r="A87" s="152"/>
      <c r="C87" s="129"/>
      <c r="D87" s="129"/>
      <c r="E87" s="129"/>
      <c r="F87" s="153" t="s">
        <v>2139</v>
      </c>
      <c r="G87" s="134" t="s">
        <v>1970</v>
      </c>
      <c r="H87" s="130">
        <v>1</v>
      </c>
      <c r="I87" s="255">
        <v>0</v>
      </c>
      <c r="J87" s="116">
        <f t="shared" si="2"/>
        <v>0</v>
      </c>
    </row>
    <row r="88" spans="1:10" ht="132.75" customHeight="1">
      <c r="A88" s="152"/>
      <c r="C88" s="129"/>
      <c r="D88" s="135" t="s">
        <v>63</v>
      </c>
      <c r="E88" s="129"/>
      <c r="F88" s="136" t="s">
        <v>2426</v>
      </c>
      <c r="G88" s="134" t="s">
        <v>1957</v>
      </c>
      <c r="H88" s="130">
        <v>7</v>
      </c>
      <c r="I88" s="255">
        <v>0</v>
      </c>
      <c r="J88" s="116">
        <f>I88*H88</f>
        <v>0</v>
      </c>
    </row>
    <row r="89" spans="1:10" ht="134.25" customHeight="1">
      <c r="A89" s="152"/>
      <c r="C89" s="129"/>
      <c r="D89" s="135" t="s">
        <v>65</v>
      </c>
      <c r="E89" s="129"/>
      <c r="F89" s="136" t="s">
        <v>2432</v>
      </c>
      <c r="G89" s="134" t="s">
        <v>1957</v>
      </c>
      <c r="H89" s="130">
        <v>6</v>
      </c>
      <c r="I89" s="255">
        <v>0</v>
      </c>
      <c r="J89" s="116">
        <f t="shared" si="2"/>
        <v>0</v>
      </c>
    </row>
    <row r="90" spans="1:10" ht="132">
      <c r="A90" s="152"/>
      <c r="C90" s="129"/>
      <c r="D90" s="135" t="s">
        <v>68</v>
      </c>
      <c r="E90" s="129"/>
      <c r="F90" s="136" t="s">
        <v>2427</v>
      </c>
      <c r="G90" s="134" t="s">
        <v>1957</v>
      </c>
      <c r="H90" s="130">
        <v>4</v>
      </c>
      <c r="I90" s="255">
        <v>0</v>
      </c>
      <c r="J90" s="116">
        <f t="shared" si="2"/>
        <v>0</v>
      </c>
    </row>
    <row r="91" spans="1:10" ht="243.75" customHeight="1">
      <c r="A91" s="152"/>
      <c r="C91" s="129"/>
      <c r="D91" s="135" t="s">
        <v>391</v>
      </c>
      <c r="E91" s="129"/>
      <c r="F91" s="154" t="s">
        <v>1973</v>
      </c>
      <c r="G91" s="134" t="s">
        <v>1957</v>
      </c>
      <c r="H91" s="130">
        <v>10</v>
      </c>
      <c r="I91" s="255">
        <v>0</v>
      </c>
      <c r="J91" s="116">
        <f t="shared" si="2"/>
        <v>0</v>
      </c>
    </row>
    <row r="92" spans="1:10" ht="243" customHeight="1">
      <c r="A92" s="152"/>
      <c r="C92" s="129"/>
      <c r="D92" s="135" t="s">
        <v>394</v>
      </c>
      <c r="E92" s="129"/>
      <c r="F92" s="154" t="s">
        <v>1974</v>
      </c>
      <c r="G92" s="134" t="s">
        <v>1957</v>
      </c>
      <c r="H92" s="130">
        <v>7</v>
      </c>
      <c r="I92" s="255">
        <v>0</v>
      </c>
      <c r="J92" s="116">
        <f t="shared" si="2"/>
        <v>0</v>
      </c>
    </row>
    <row r="93" spans="1:10" ht="22.5" customHeight="1">
      <c r="A93" s="152"/>
      <c r="B93" s="140"/>
      <c r="C93" s="140"/>
      <c r="D93" s="142" t="s">
        <v>397</v>
      </c>
      <c r="E93" s="140"/>
      <c r="F93" s="155" t="s">
        <v>1975</v>
      </c>
      <c r="G93" s="141" t="s">
        <v>1970</v>
      </c>
      <c r="H93" s="144">
        <v>1</v>
      </c>
      <c r="I93" s="161">
        <v>0</v>
      </c>
      <c r="J93" s="162">
        <f t="shared" si="2"/>
        <v>0</v>
      </c>
    </row>
    <row r="94" spans="1:10" ht="12.75">
      <c r="A94" s="145"/>
      <c r="C94" s="129"/>
      <c r="D94" s="135"/>
      <c r="E94" s="129"/>
      <c r="F94" s="136"/>
      <c r="G94" s="134"/>
      <c r="I94" s="164" t="s">
        <v>1988</v>
      </c>
      <c r="J94" s="165">
        <f>SUM(J79:J93)</f>
        <v>0</v>
      </c>
    </row>
    <row r="95" spans="1:9" ht="12.75">
      <c r="A95" s="145"/>
      <c r="C95" s="129"/>
      <c r="D95" s="135"/>
      <c r="E95" s="129"/>
      <c r="F95" s="136"/>
      <c r="G95" s="134"/>
      <c r="I95" s="158"/>
    </row>
    <row r="96" spans="1:9" ht="12.75">
      <c r="A96" s="145"/>
      <c r="C96" s="129"/>
      <c r="D96" s="135"/>
      <c r="E96" s="129"/>
      <c r="F96" s="136"/>
      <c r="G96" s="134"/>
      <c r="I96" s="158"/>
    </row>
    <row r="97" spans="1:10" ht="12.75">
      <c r="A97" s="145"/>
      <c r="C97" s="129" t="s">
        <v>1989</v>
      </c>
      <c r="D97" s="135"/>
      <c r="E97" s="129"/>
      <c r="F97" s="136"/>
      <c r="G97" s="134"/>
      <c r="I97" s="158"/>
      <c r="J97" s="116"/>
    </row>
    <row r="98" spans="1:10" ht="24.75" customHeight="1">
      <c r="A98" s="145"/>
      <c r="C98" s="129"/>
      <c r="D98" s="135" t="s">
        <v>19</v>
      </c>
      <c r="E98" s="129"/>
      <c r="F98" s="136" t="s">
        <v>244</v>
      </c>
      <c r="G98" s="134" t="s">
        <v>1978</v>
      </c>
      <c r="H98" s="130">
        <v>12</v>
      </c>
      <c r="I98" s="397">
        <v>55</v>
      </c>
      <c r="J98" s="116">
        <f t="shared" si="2"/>
        <v>660</v>
      </c>
    </row>
    <row r="99" spans="1:10" ht="26.25" customHeight="1">
      <c r="A99" s="145"/>
      <c r="C99" s="129"/>
      <c r="D99" s="135" t="s">
        <v>24</v>
      </c>
      <c r="E99" s="129"/>
      <c r="F99" s="136" t="s">
        <v>1979</v>
      </c>
      <c r="G99" s="134" t="s">
        <v>1978</v>
      </c>
      <c r="H99" s="130">
        <v>10</v>
      </c>
      <c r="I99" s="397">
        <v>35</v>
      </c>
      <c r="J99" s="116">
        <f t="shared" si="2"/>
        <v>350</v>
      </c>
    </row>
    <row r="100" spans="1:10" ht="39" customHeight="1">
      <c r="A100" s="145"/>
      <c r="C100" s="129"/>
      <c r="D100" s="135" t="s">
        <v>27</v>
      </c>
      <c r="E100" s="129"/>
      <c r="F100" s="136" t="s">
        <v>1980</v>
      </c>
      <c r="G100" s="134" t="s">
        <v>1970</v>
      </c>
      <c r="H100" s="130">
        <v>1</v>
      </c>
      <c r="I100" s="255">
        <v>0</v>
      </c>
      <c r="J100" s="116">
        <f t="shared" si="2"/>
        <v>0</v>
      </c>
    </row>
    <row r="101" spans="1:10" ht="39" customHeight="1">
      <c r="A101" s="145"/>
      <c r="B101" s="140"/>
      <c r="C101" s="140"/>
      <c r="D101" s="142" t="s">
        <v>28</v>
      </c>
      <c r="E101" s="140"/>
      <c r="F101" s="143" t="s">
        <v>2138</v>
      </c>
      <c r="G101" s="141" t="s">
        <v>1970</v>
      </c>
      <c r="H101" s="144">
        <v>1</v>
      </c>
      <c r="I101" s="161">
        <v>0</v>
      </c>
      <c r="J101" s="162">
        <f t="shared" si="2"/>
        <v>0</v>
      </c>
    </row>
    <row r="102" spans="1:10" s="127" customFormat="1" ht="21" customHeight="1">
      <c r="A102" s="198"/>
      <c r="D102" s="135"/>
      <c r="F102" s="199"/>
      <c r="G102" s="128"/>
      <c r="H102" s="157"/>
      <c r="I102" s="40" t="s">
        <v>1990</v>
      </c>
      <c r="J102" s="125">
        <f>SUM(J98:J101)</f>
        <v>1010</v>
      </c>
    </row>
    <row r="103" spans="1:10" ht="12.75">
      <c r="A103" s="145"/>
      <c r="C103" s="129"/>
      <c r="D103" s="135"/>
      <c r="E103" s="129"/>
      <c r="F103" s="136"/>
      <c r="G103" s="134"/>
      <c r="I103" s="32" t="s">
        <v>1991</v>
      </c>
      <c r="J103" s="165">
        <f>J102+J94+J75</f>
        <v>1010</v>
      </c>
    </row>
    <row r="104" spans="1:9" ht="12.75">
      <c r="A104" s="145"/>
      <c r="C104" s="129"/>
      <c r="D104" s="135"/>
      <c r="E104" s="129"/>
      <c r="F104" s="136"/>
      <c r="G104" s="134"/>
      <c r="I104" s="158"/>
    </row>
    <row r="106" ht="12.75">
      <c r="B106" s="45" t="s">
        <v>1992</v>
      </c>
    </row>
    <row r="107" spans="2:3" ht="12.75">
      <c r="B107" s="45"/>
      <c r="C107" s="160" t="s">
        <v>1993</v>
      </c>
    </row>
    <row r="108" spans="1:10" ht="78.75">
      <c r="A108" s="152"/>
      <c r="C108" s="129"/>
      <c r="D108" s="135" t="s">
        <v>19</v>
      </c>
      <c r="E108" s="129"/>
      <c r="F108" s="136" t="s">
        <v>2433</v>
      </c>
      <c r="G108" s="134" t="s">
        <v>1955</v>
      </c>
      <c r="H108" s="130">
        <v>96</v>
      </c>
      <c r="I108" s="255">
        <v>0</v>
      </c>
      <c r="J108" s="116">
        <f aca="true" t="shared" si="3" ref="J108:J150">I108*H108</f>
        <v>0</v>
      </c>
    </row>
    <row r="109" spans="1:10" ht="78.75" customHeight="1">
      <c r="A109" s="152"/>
      <c r="C109" s="129"/>
      <c r="D109" s="135" t="s">
        <v>24</v>
      </c>
      <c r="E109" s="129"/>
      <c r="F109" s="136" t="s">
        <v>2404</v>
      </c>
      <c r="G109" s="134" t="s">
        <v>1955</v>
      </c>
      <c r="H109" s="130">
        <v>15</v>
      </c>
      <c r="I109" s="255">
        <v>0</v>
      </c>
      <c r="J109" s="116">
        <f t="shared" si="3"/>
        <v>0</v>
      </c>
    </row>
    <row r="110" spans="1:10" ht="104.25" customHeight="1">
      <c r="A110" s="152"/>
      <c r="C110" s="129"/>
      <c r="D110" s="135" t="s">
        <v>27</v>
      </c>
      <c r="E110" s="129"/>
      <c r="F110" s="113" t="s">
        <v>2405</v>
      </c>
      <c r="G110" s="134" t="s">
        <v>1955</v>
      </c>
      <c r="H110" s="130">
        <v>15</v>
      </c>
      <c r="I110" s="255">
        <v>0</v>
      </c>
      <c r="J110" s="116">
        <f>I110*H110</f>
        <v>0</v>
      </c>
    </row>
    <row r="111" spans="1:10" ht="66">
      <c r="A111" s="152"/>
      <c r="C111" s="129"/>
      <c r="D111" s="135" t="s">
        <v>28</v>
      </c>
      <c r="E111" s="129"/>
      <c r="F111" s="113" t="s">
        <v>2406</v>
      </c>
      <c r="G111" s="134" t="s">
        <v>1955</v>
      </c>
      <c r="H111" s="130">
        <v>234</v>
      </c>
      <c r="I111" s="255">
        <v>0</v>
      </c>
      <c r="J111" s="116">
        <f>I111*H111</f>
        <v>0</v>
      </c>
    </row>
    <row r="112" spans="4:10" ht="52.5" customHeight="1">
      <c r="D112" s="135" t="s">
        <v>29</v>
      </c>
      <c r="F112" s="136" t="s">
        <v>2408</v>
      </c>
      <c r="G112" s="134" t="s">
        <v>1959</v>
      </c>
      <c r="H112" s="130">
        <v>2.74</v>
      </c>
      <c r="I112" s="255">
        <v>0</v>
      </c>
      <c r="J112" s="240">
        <f>I112*H112</f>
        <v>0</v>
      </c>
    </row>
    <row r="113" spans="4:10" ht="52.5" customHeight="1">
      <c r="D113" s="135" t="s">
        <v>62</v>
      </c>
      <c r="F113" s="136" t="s">
        <v>2409</v>
      </c>
      <c r="G113" s="134" t="s">
        <v>1957</v>
      </c>
      <c r="H113" s="130">
        <v>1</v>
      </c>
      <c r="I113" s="255">
        <v>0</v>
      </c>
      <c r="J113" s="240">
        <f>I113*H113</f>
        <v>0</v>
      </c>
    </row>
    <row r="114" spans="1:10" ht="39.75" customHeight="1">
      <c r="A114" s="152"/>
      <c r="C114" s="129"/>
      <c r="D114" s="135" t="s">
        <v>63</v>
      </c>
      <c r="E114" s="129"/>
      <c r="F114" s="136" t="s">
        <v>1985</v>
      </c>
      <c r="G114" s="134" t="s">
        <v>1959</v>
      </c>
      <c r="H114" s="130">
        <v>10.8</v>
      </c>
      <c r="I114" s="255">
        <v>0</v>
      </c>
      <c r="J114" s="116">
        <f t="shared" si="3"/>
        <v>0</v>
      </c>
    </row>
    <row r="115" spans="1:10" ht="52.5" customHeight="1">
      <c r="A115" s="152"/>
      <c r="C115" s="129"/>
      <c r="D115" s="135" t="s">
        <v>65</v>
      </c>
      <c r="E115" s="129"/>
      <c r="F115" s="136" t="s">
        <v>1956</v>
      </c>
      <c r="G115" s="134" t="s">
        <v>1957</v>
      </c>
      <c r="H115" s="130">
        <v>9</v>
      </c>
      <c r="I115" s="255">
        <v>0</v>
      </c>
      <c r="J115" s="116">
        <f t="shared" si="3"/>
        <v>0</v>
      </c>
    </row>
    <row r="116" spans="1:10" ht="52.5" customHeight="1">
      <c r="A116" s="152"/>
      <c r="C116" s="129"/>
      <c r="D116" s="135" t="s">
        <v>68</v>
      </c>
      <c r="E116" s="129"/>
      <c r="F116" s="136" t="s">
        <v>1958</v>
      </c>
      <c r="G116" s="134" t="s">
        <v>1959</v>
      </c>
      <c r="H116" s="130">
        <v>37</v>
      </c>
      <c r="I116" s="255">
        <v>0</v>
      </c>
      <c r="J116" s="116">
        <f t="shared" si="3"/>
        <v>0</v>
      </c>
    </row>
    <row r="117" spans="1:10" ht="40.5" customHeight="1">
      <c r="A117" s="152"/>
      <c r="C117" s="129"/>
      <c r="D117" s="135" t="s">
        <v>391</v>
      </c>
      <c r="E117" s="129"/>
      <c r="F117" s="136" t="s">
        <v>2413</v>
      </c>
      <c r="G117" s="134" t="s">
        <v>1959</v>
      </c>
      <c r="H117" s="139">
        <v>1</v>
      </c>
      <c r="I117" s="255">
        <v>0</v>
      </c>
      <c r="J117" s="116">
        <f t="shared" si="3"/>
        <v>0</v>
      </c>
    </row>
    <row r="118" spans="1:10" ht="52.5" customHeight="1">
      <c r="A118" s="152"/>
      <c r="C118" s="129"/>
      <c r="D118" s="135" t="s">
        <v>394</v>
      </c>
      <c r="E118" s="129"/>
      <c r="F118" s="136" t="s">
        <v>2434</v>
      </c>
      <c r="G118" s="134" t="s">
        <v>1957</v>
      </c>
      <c r="H118" s="139">
        <v>1</v>
      </c>
      <c r="I118" s="255">
        <v>0</v>
      </c>
      <c r="J118" s="116">
        <f t="shared" si="3"/>
        <v>0</v>
      </c>
    </row>
    <row r="119" spans="1:10" ht="39.75" customHeight="1">
      <c r="A119" s="152"/>
      <c r="C119" s="129"/>
      <c r="D119" s="135" t="s">
        <v>397</v>
      </c>
      <c r="E119" s="129"/>
      <c r="F119" s="138" t="s">
        <v>1961</v>
      </c>
      <c r="G119" s="134" t="s">
        <v>1955</v>
      </c>
      <c r="H119" s="130">
        <v>550</v>
      </c>
      <c r="I119" s="255">
        <v>0</v>
      </c>
      <c r="J119" s="116">
        <f t="shared" si="3"/>
        <v>0</v>
      </c>
    </row>
    <row r="120" spans="1:10" ht="39" customHeight="1">
      <c r="A120" s="152"/>
      <c r="C120" s="129"/>
      <c r="D120" s="135" t="s">
        <v>400</v>
      </c>
      <c r="E120" s="129"/>
      <c r="F120" s="138" t="s">
        <v>1963</v>
      </c>
      <c r="G120" s="134" t="s">
        <v>1955</v>
      </c>
      <c r="H120" s="130">
        <v>481</v>
      </c>
      <c r="I120" s="255">
        <v>0</v>
      </c>
      <c r="J120" s="116">
        <f t="shared" si="3"/>
        <v>0</v>
      </c>
    </row>
    <row r="121" spans="1:10" ht="46.5" customHeight="1">
      <c r="A121" s="152"/>
      <c r="B121" s="140"/>
      <c r="C121" s="140"/>
      <c r="D121" s="142" t="s">
        <v>403</v>
      </c>
      <c r="E121" s="140"/>
      <c r="F121" s="155" t="s">
        <v>1964</v>
      </c>
      <c r="G121" s="141" t="s">
        <v>1955</v>
      </c>
      <c r="H121" s="144">
        <v>500</v>
      </c>
      <c r="I121" s="161">
        <v>0</v>
      </c>
      <c r="J121" s="162">
        <f t="shared" si="3"/>
        <v>0</v>
      </c>
    </row>
    <row r="122" spans="1:10" ht="12.75">
      <c r="A122" s="149"/>
      <c r="B122" s="150"/>
      <c r="C122" s="129"/>
      <c r="D122" s="129"/>
      <c r="E122" s="129"/>
      <c r="F122" s="151"/>
      <c r="G122" s="137"/>
      <c r="I122" s="163" t="s">
        <v>1994</v>
      </c>
      <c r="J122" s="59">
        <f>SUM(J108:J121)</f>
        <v>0</v>
      </c>
    </row>
    <row r="123" spans="1:10" ht="12.75">
      <c r="A123" s="149"/>
      <c r="B123" s="150"/>
      <c r="C123" s="129"/>
      <c r="D123" s="129"/>
      <c r="E123" s="129"/>
      <c r="F123" s="151"/>
      <c r="G123" s="137"/>
      <c r="I123" s="137"/>
      <c r="J123" s="116"/>
    </row>
    <row r="124" spans="1:10" ht="12.75">
      <c r="A124" s="149"/>
      <c r="B124" s="150"/>
      <c r="C124" s="129"/>
      <c r="D124" s="129"/>
      <c r="E124" s="129"/>
      <c r="F124" s="151"/>
      <c r="G124" s="137"/>
      <c r="I124" s="137"/>
      <c r="J124" s="116"/>
    </row>
    <row r="125" spans="1:10" ht="15">
      <c r="A125" s="148"/>
      <c r="B125" s="146"/>
      <c r="C125" s="45" t="s">
        <v>1995</v>
      </c>
      <c r="D125" s="129"/>
      <c r="E125" s="129"/>
      <c r="F125" s="148"/>
      <c r="G125" s="147"/>
      <c r="H125" s="166"/>
      <c r="I125" s="148"/>
      <c r="J125" s="116"/>
    </row>
    <row r="126" spans="1:10" ht="39">
      <c r="A126" s="148"/>
      <c r="B126" s="146"/>
      <c r="C126" s="45"/>
      <c r="D126" s="135" t="s">
        <v>19</v>
      </c>
      <c r="E126" s="129"/>
      <c r="F126" s="138" t="s">
        <v>2435</v>
      </c>
      <c r="G126" s="134" t="s">
        <v>1955</v>
      </c>
      <c r="H126" s="130">
        <v>288</v>
      </c>
      <c r="I126" s="255">
        <v>0</v>
      </c>
      <c r="J126" s="116">
        <f>I126*H126</f>
        <v>0</v>
      </c>
    </row>
    <row r="127" spans="1:10" ht="39">
      <c r="A127" s="148"/>
      <c r="B127" s="146"/>
      <c r="C127" s="45"/>
      <c r="D127" s="135" t="s">
        <v>24</v>
      </c>
      <c r="E127" s="129"/>
      <c r="F127" s="138" t="s">
        <v>2436</v>
      </c>
      <c r="G127" s="134" t="s">
        <v>1970</v>
      </c>
      <c r="H127" s="130">
        <v>2</v>
      </c>
      <c r="I127" s="255">
        <v>0</v>
      </c>
      <c r="J127" s="116">
        <f>I127*H127</f>
        <v>0</v>
      </c>
    </row>
    <row r="128" spans="1:10" ht="51.75" customHeight="1">
      <c r="A128" s="152"/>
      <c r="C128" s="129"/>
      <c r="D128" s="135" t="s">
        <v>27</v>
      </c>
      <c r="E128" s="129"/>
      <c r="F128" s="138" t="s">
        <v>1967</v>
      </c>
      <c r="G128" s="134" t="s">
        <v>1955</v>
      </c>
      <c r="H128" s="130">
        <v>5</v>
      </c>
      <c r="I128" s="255">
        <v>0</v>
      </c>
      <c r="J128" s="116">
        <f t="shared" si="3"/>
        <v>0</v>
      </c>
    </row>
    <row r="129" spans="1:10" ht="39" customHeight="1">
      <c r="A129" s="152"/>
      <c r="C129" s="129"/>
      <c r="D129" s="135" t="s">
        <v>28</v>
      </c>
      <c r="E129" s="129"/>
      <c r="F129" s="138" t="s">
        <v>1968</v>
      </c>
      <c r="G129" s="134" t="s">
        <v>1955</v>
      </c>
      <c r="H129" s="130">
        <v>120</v>
      </c>
      <c r="I129" s="255">
        <v>0</v>
      </c>
      <c r="J129" s="116">
        <f t="shared" si="3"/>
        <v>0</v>
      </c>
    </row>
    <row r="130" spans="1:10" ht="39.75" customHeight="1">
      <c r="A130" s="152"/>
      <c r="C130" s="129"/>
      <c r="D130" s="135" t="s">
        <v>29</v>
      </c>
      <c r="E130" s="129"/>
      <c r="F130" s="138" t="s">
        <v>2421</v>
      </c>
      <c r="G130" s="134" t="s">
        <v>1955</v>
      </c>
      <c r="H130" s="130">
        <v>435</v>
      </c>
      <c r="I130" s="255">
        <v>0</v>
      </c>
      <c r="J130" s="116">
        <f t="shared" si="3"/>
        <v>0</v>
      </c>
    </row>
    <row r="131" spans="1:10" ht="53.25" customHeight="1">
      <c r="A131" s="152"/>
      <c r="C131" s="129"/>
      <c r="D131" s="135" t="s">
        <v>62</v>
      </c>
      <c r="E131" s="129"/>
      <c r="F131" s="136" t="s">
        <v>1969</v>
      </c>
      <c r="G131" s="134" t="s">
        <v>1970</v>
      </c>
      <c r="H131" s="130">
        <v>24</v>
      </c>
      <c r="I131" s="255">
        <v>0</v>
      </c>
      <c r="J131" s="116">
        <f t="shared" si="3"/>
        <v>0</v>
      </c>
    </row>
    <row r="132" spans="1:10" ht="52.5" customHeight="1">
      <c r="A132" s="152"/>
      <c r="C132" s="129"/>
      <c r="D132" s="135" t="s">
        <v>63</v>
      </c>
      <c r="E132" s="129"/>
      <c r="F132" s="138" t="s">
        <v>1971</v>
      </c>
      <c r="G132" s="134" t="s">
        <v>1955</v>
      </c>
      <c r="H132" s="130">
        <v>27</v>
      </c>
      <c r="I132" s="255">
        <v>0</v>
      </c>
      <c r="J132" s="116">
        <f t="shared" si="3"/>
        <v>0</v>
      </c>
    </row>
    <row r="133" spans="1:10" ht="120.75" customHeight="1">
      <c r="A133" s="152"/>
      <c r="C133" s="129"/>
      <c r="D133" s="135" t="s">
        <v>65</v>
      </c>
      <c r="E133" s="129"/>
      <c r="F133" s="136" t="s">
        <v>2437</v>
      </c>
      <c r="G133" s="134"/>
      <c r="I133" s="255">
        <v>0</v>
      </c>
      <c r="J133" s="116"/>
    </row>
    <row r="134" spans="1:10" ht="28.5" customHeight="1">
      <c r="A134" s="152"/>
      <c r="C134" s="129"/>
      <c r="D134" s="129"/>
      <c r="E134" s="129"/>
      <c r="F134" s="153" t="s">
        <v>2438</v>
      </c>
      <c r="G134" s="134"/>
      <c r="I134" s="255">
        <v>0</v>
      </c>
      <c r="J134" s="116"/>
    </row>
    <row r="135" spans="1:10" ht="32.25" customHeight="1">
      <c r="A135" s="152"/>
      <c r="C135" s="129"/>
      <c r="D135" s="129"/>
      <c r="E135" s="129"/>
      <c r="F135" s="153" t="s">
        <v>2439</v>
      </c>
      <c r="G135" s="134"/>
      <c r="I135" s="255">
        <v>0</v>
      </c>
      <c r="J135" s="116"/>
    </row>
    <row r="136" spans="1:10" ht="103.5" customHeight="1">
      <c r="A136" s="152"/>
      <c r="C136" s="129"/>
      <c r="D136" s="129"/>
      <c r="E136" s="129"/>
      <c r="F136" s="153" t="s">
        <v>2141</v>
      </c>
      <c r="G136" s="134" t="s">
        <v>1970</v>
      </c>
      <c r="H136" s="130">
        <v>1</v>
      </c>
      <c r="I136" s="255">
        <v>0</v>
      </c>
      <c r="J136" s="116">
        <f t="shared" si="3"/>
        <v>0</v>
      </c>
    </row>
    <row r="137" spans="1:10" ht="132">
      <c r="A137" s="152"/>
      <c r="C137" s="129"/>
      <c r="D137" s="135" t="s">
        <v>68</v>
      </c>
      <c r="E137" s="129"/>
      <c r="F137" s="136" t="s">
        <v>2432</v>
      </c>
      <c r="G137" s="134" t="s">
        <v>1957</v>
      </c>
      <c r="H137" s="130">
        <v>6</v>
      </c>
      <c r="I137" s="255">
        <v>0</v>
      </c>
      <c r="J137" s="116">
        <f t="shared" si="3"/>
        <v>0</v>
      </c>
    </row>
    <row r="138" spans="1:10" ht="138.75" customHeight="1">
      <c r="A138" s="152"/>
      <c r="C138" s="129"/>
      <c r="D138" s="135" t="s">
        <v>391</v>
      </c>
      <c r="E138" s="129"/>
      <c r="F138" s="136" t="s">
        <v>2426</v>
      </c>
      <c r="G138" s="134" t="s">
        <v>1957</v>
      </c>
      <c r="H138" s="130">
        <v>6</v>
      </c>
      <c r="I138" s="255">
        <v>0</v>
      </c>
      <c r="J138" s="116">
        <f t="shared" si="3"/>
        <v>0</v>
      </c>
    </row>
    <row r="139" spans="1:10" ht="144.75">
      <c r="A139" s="152"/>
      <c r="C139" s="129"/>
      <c r="D139" s="135" t="s">
        <v>394</v>
      </c>
      <c r="E139" s="129"/>
      <c r="F139" s="154" t="s">
        <v>1996</v>
      </c>
      <c r="G139" s="134" t="s">
        <v>1957</v>
      </c>
      <c r="H139" s="130">
        <v>1</v>
      </c>
      <c r="I139" s="255">
        <v>0</v>
      </c>
      <c r="J139" s="116">
        <f t="shared" si="3"/>
        <v>0</v>
      </c>
    </row>
    <row r="140" spans="1:10" ht="242.25" customHeight="1">
      <c r="A140" s="152"/>
      <c r="C140" s="129"/>
      <c r="D140" s="135" t="s">
        <v>397</v>
      </c>
      <c r="E140" s="129"/>
      <c r="F140" s="154" t="s">
        <v>1973</v>
      </c>
      <c r="G140" s="134" t="s">
        <v>1957</v>
      </c>
      <c r="H140" s="130">
        <v>5</v>
      </c>
      <c r="I140" s="255">
        <v>0</v>
      </c>
      <c r="J140" s="116">
        <f t="shared" si="3"/>
        <v>0</v>
      </c>
    </row>
    <row r="141" spans="1:10" ht="243" customHeight="1">
      <c r="A141" s="152"/>
      <c r="C141" s="129"/>
      <c r="D141" s="135" t="s">
        <v>400</v>
      </c>
      <c r="E141" s="129"/>
      <c r="F141" s="154" t="s">
        <v>1974</v>
      </c>
      <c r="G141" s="134" t="s">
        <v>1957</v>
      </c>
      <c r="H141" s="130">
        <v>6</v>
      </c>
      <c r="I141" s="255">
        <v>0</v>
      </c>
      <c r="J141" s="116">
        <f t="shared" si="3"/>
        <v>0</v>
      </c>
    </row>
    <row r="142" spans="1:10" ht="22.5" customHeight="1">
      <c r="A142" s="152"/>
      <c r="B142" s="140"/>
      <c r="C142" s="140"/>
      <c r="D142" s="142" t="s">
        <v>403</v>
      </c>
      <c r="E142" s="140"/>
      <c r="F142" s="155" t="s">
        <v>1975</v>
      </c>
      <c r="G142" s="141" t="s">
        <v>1970</v>
      </c>
      <c r="H142" s="144">
        <v>1</v>
      </c>
      <c r="I142" s="161">
        <v>0</v>
      </c>
      <c r="J142" s="162">
        <f t="shared" si="3"/>
        <v>0</v>
      </c>
    </row>
    <row r="143" spans="1:10" ht="12.75">
      <c r="A143" s="152"/>
      <c r="B143" s="136"/>
      <c r="C143" s="129"/>
      <c r="D143" s="129"/>
      <c r="E143" s="129"/>
      <c r="F143" s="130"/>
      <c r="G143" s="134"/>
      <c r="I143" s="32" t="s">
        <v>1997</v>
      </c>
      <c r="J143" s="59">
        <f>SUM(J128:J142)</f>
        <v>0</v>
      </c>
    </row>
    <row r="144" spans="1:10" ht="15">
      <c r="A144" s="148"/>
      <c r="B144" s="167"/>
      <c r="C144" s="129"/>
      <c r="D144" s="129"/>
      <c r="E144" s="129"/>
      <c r="F144" s="168"/>
      <c r="G144" s="147"/>
      <c r="H144" s="166"/>
      <c r="I144" s="168"/>
      <c r="J144" s="116"/>
    </row>
    <row r="145" spans="1:10" ht="15">
      <c r="A145" s="148"/>
      <c r="B145" s="146"/>
      <c r="C145" s="129"/>
      <c r="D145" s="129"/>
      <c r="E145" s="129"/>
      <c r="F145" s="148"/>
      <c r="G145" s="147"/>
      <c r="H145" s="166"/>
      <c r="I145" s="169"/>
      <c r="J145" s="116"/>
    </row>
    <row r="146" spans="1:10" ht="15">
      <c r="A146" s="148"/>
      <c r="B146" s="146"/>
      <c r="C146" s="129" t="s">
        <v>1998</v>
      </c>
      <c r="D146" s="129"/>
      <c r="E146" s="129"/>
      <c r="F146" s="148"/>
      <c r="G146" s="147"/>
      <c r="H146" s="166"/>
      <c r="I146" s="148"/>
      <c r="J146" s="116"/>
    </row>
    <row r="147" spans="1:10" ht="26.25" customHeight="1">
      <c r="A147" s="145"/>
      <c r="C147" s="129"/>
      <c r="D147" s="135" t="s">
        <v>19</v>
      </c>
      <c r="E147" s="129"/>
      <c r="F147" s="136" t="s">
        <v>244</v>
      </c>
      <c r="G147" s="134" t="s">
        <v>1978</v>
      </c>
      <c r="H147" s="130">
        <v>8</v>
      </c>
      <c r="I147" s="397">
        <v>55</v>
      </c>
      <c r="J147" s="116">
        <f t="shared" si="3"/>
        <v>440</v>
      </c>
    </row>
    <row r="148" spans="1:10" ht="27" customHeight="1">
      <c r="A148" s="145"/>
      <c r="C148" s="129"/>
      <c r="D148" s="135" t="s">
        <v>24</v>
      </c>
      <c r="E148" s="129"/>
      <c r="F148" s="136" t="s">
        <v>1979</v>
      </c>
      <c r="G148" s="134" t="s">
        <v>1978</v>
      </c>
      <c r="H148" s="130">
        <v>4</v>
      </c>
      <c r="I148" s="397">
        <v>35</v>
      </c>
      <c r="J148" s="116">
        <f t="shared" si="3"/>
        <v>140</v>
      </c>
    </row>
    <row r="149" spans="1:10" ht="38.25" customHeight="1">
      <c r="A149" s="145"/>
      <c r="C149" s="129"/>
      <c r="D149" s="135" t="s">
        <v>27</v>
      </c>
      <c r="E149" s="129"/>
      <c r="F149" s="136" t="s">
        <v>1980</v>
      </c>
      <c r="G149" s="134" t="s">
        <v>1970</v>
      </c>
      <c r="H149" s="130">
        <v>1</v>
      </c>
      <c r="I149" s="255">
        <v>0</v>
      </c>
      <c r="J149" s="116">
        <f t="shared" si="3"/>
        <v>0</v>
      </c>
    </row>
    <row r="150" spans="1:10" ht="38.25" customHeight="1">
      <c r="A150" s="145"/>
      <c r="B150" s="140"/>
      <c r="C150" s="140"/>
      <c r="D150" s="142" t="s">
        <v>28</v>
      </c>
      <c r="E150" s="140"/>
      <c r="F150" s="143" t="s">
        <v>2138</v>
      </c>
      <c r="G150" s="141" t="s">
        <v>1970</v>
      </c>
      <c r="H150" s="144">
        <v>1</v>
      </c>
      <c r="I150" s="161">
        <v>0</v>
      </c>
      <c r="J150" s="162">
        <f t="shared" si="3"/>
        <v>0</v>
      </c>
    </row>
    <row r="151" spans="1:10" ht="21" customHeight="1">
      <c r="A151" s="145"/>
      <c r="B151" s="127"/>
      <c r="C151" s="127"/>
      <c r="D151" s="135"/>
      <c r="E151" s="127"/>
      <c r="F151" s="156"/>
      <c r="G151" s="128"/>
      <c r="H151" s="157"/>
      <c r="I151" s="40" t="s">
        <v>1999</v>
      </c>
      <c r="J151" s="125">
        <f>SUM(J147:J150)</f>
        <v>580</v>
      </c>
    </row>
    <row r="152" spans="1:10" ht="12.75">
      <c r="A152" s="145"/>
      <c r="B152" s="150"/>
      <c r="E152" s="158"/>
      <c r="F152" s="130"/>
      <c r="I152" s="32" t="s">
        <v>2000</v>
      </c>
      <c r="J152" s="159">
        <f>J151+J143+J122</f>
        <v>580</v>
      </c>
    </row>
    <row r="155" ht="12.75">
      <c r="B155" s="45" t="s">
        <v>2001</v>
      </c>
    </row>
    <row r="156" spans="2:3" ht="12.75">
      <c r="B156" s="45"/>
      <c r="C156" s="160" t="s">
        <v>2002</v>
      </c>
    </row>
    <row r="157" spans="1:10" ht="83.25" customHeight="1">
      <c r="A157" s="152"/>
      <c r="C157" s="129"/>
      <c r="D157" s="135" t="s">
        <v>19</v>
      </c>
      <c r="E157" s="129"/>
      <c r="F157" s="136" t="s">
        <v>2440</v>
      </c>
      <c r="G157" s="134" t="s">
        <v>1955</v>
      </c>
      <c r="H157" s="130">
        <v>12</v>
      </c>
      <c r="I157" s="255">
        <v>0</v>
      </c>
      <c r="J157" s="116">
        <f aca="true" t="shared" si="4" ref="J157:J199">I157*H157</f>
        <v>0</v>
      </c>
    </row>
    <row r="158" spans="1:10" ht="80.25" customHeight="1">
      <c r="A158" s="152"/>
      <c r="C158" s="129"/>
      <c r="D158" s="135" t="s">
        <v>24</v>
      </c>
      <c r="E158" s="129"/>
      <c r="F158" s="136" t="s">
        <v>2441</v>
      </c>
      <c r="G158" s="134" t="s">
        <v>1955</v>
      </c>
      <c r="H158" s="130">
        <v>160</v>
      </c>
      <c r="I158" s="255">
        <v>0</v>
      </c>
      <c r="J158" s="116">
        <f t="shared" si="4"/>
        <v>0</v>
      </c>
    </row>
    <row r="159" spans="1:10" ht="84.75" customHeight="1">
      <c r="A159" s="152"/>
      <c r="C159" s="129"/>
      <c r="D159" s="135" t="s">
        <v>27</v>
      </c>
      <c r="E159" s="129"/>
      <c r="F159" s="136" t="s">
        <v>2442</v>
      </c>
      <c r="G159" s="134" t="s">
        <v>1955</v>
      </c>
      <c r="H159" s="130">
        <v>265</v>
      </c>
      <c r="I159" s="255">
        <v>0</v>
      </c>
      <c r="J159" s="116">
        <f t="shared" si="4"/>
        <v>0</v>
      </c>
    </row>
    <row r="160" spans="1:10" ht="66">
      <c r="A160" s="152"/>
      <c r="C160" s="129"/>
      <c r="D160" s="135" t="s">
        <v>28</v>
      </c>
      <c r="E160" s="129"/>
      <c r="F160" s="136" t="s">
        <v>2406</v>
      </c>
      <c r="G160" s="134" t="s">
        <v>1955</v>
      </c>
      <c r="H160" s="130">
        <v>498</v>
      </c>
      <c r="I160" s="255">
        <v>0</v>
      </c>
      <c r="J160" s="116">
        <f t="shared" si="4"/>
        <v>0</v>
      </c>
    </row>
    <row r="161" spans="1:10" ht="39">
      <c r="A161" s="152"/>
      <c r="C161" s="129"/>
      <c r="D161" s="135" t="s">
        <v>29</v>
      </c>
      <c r="E161" s="129"/>
      <c r="F161" s="136" t="s">
        <v>1960</v>
      </c>
      <c r="G161" s="134" t="s">
        <v>1957</v>
      </c>
      <c r="H161" s="130">
        <v>20</v>
      </c>
      <c r="I161" s="255">
        <v>0</v>
      </c>
      <c r="J161" s="116">
        <f t="shared" si="4"/>
        <v>0</v>
      </c>
    </row>
    <row r="162" spans="1:10" ht="39" customHeight="1">
      <c r="A162" s="152"/>
      <c r="C162" s="129"/>
      <c r="D162" s="135" t="s">
        <v>62</v>
      </c>
      <c r="E162" s="129"/>
      <c r="F162" s="136" t="s">
        <v>2410</v>
      </c>
      <c r="G162" s="134" t="s">
        <v>1959</v>
      </c>
      <c r="H162" s="130">
        <v>20.4</v>
      </c>
      <c r="I162" s="255">
        <v>0</v>
      </c>
      <c r="J162" s="116">
        <f t="shared" si="4"/>
        <v>0</v>
      </c>
    </row>
    <row r="163" spans="4:10" ht="52.5" customHeight="1">
      <c r="D163" s="135" t="s">
        <v>63</v>
      </c>
      <c r="F163" s="136" t="s">
        <v>2408</v>
      </c>
      <c r="G163" s="134" t="s">
        <v>1959</v>
      </c>
      <c r="H163" s="130">
        <v>2.74</v>
      </c>
      <c r="I163" s="255">
        <v>0</v>
      </c>
      <c r="J163" s="240">
        <f>I163*H163</f>
        <v>0</v>
      </c>
    </row>
    <row r="164" spans="4:10" ht="52.5" customHeight="1">
      <c r="D164" s="135" t="s">
        <v>65</v>
      </c>
      <c r="F164" s="136" t="s">
        <v>2409</v>
      </c>
      <c r="G164" s="134" t="s">
        <v>1957</v>
      </c>
      <c r="H164" s="130">
        <v>1</v>
      </c>
      <c r="I164" s="255">
        <v>0</v>
      </c>
      <c r="J164" s="240">
        <f>I164*H164</f>
        <v>0</v>
      </c>
    </row>
    <row r="165" spans="1:10" ht="52.5" customHeight="1">
      <c r="A165" s="152"/>
      <c r="C165" s="129"/>
      <c r="D165" s="135" t="s">
        <v>68</v>
      </c>
      <c r="E165" s="129"/>
      <c r="F165" s="136" t="s">
        <v>1956</v>
      </c>
      <c r="G165" s="134" t="s">
        <v>1957</v>
      </c>
      <c r="H165" s="130">
        <v>17</v>
      </c>
      <c r="I165" s="255">
        <v>0</v>
      </c>
      <c r="J165" s="116">
        <f t="shared" si="4"/>
        <v>0</v>
      </c>
    </row>
    <row r="166" spans="1:10" ht="52.5" customHeight="1">
      <c r="A166" s="152"/>
      <c r="C166" s="129"/>
      <c r="D166" s="135" t="s">
        <v>391</v>
      </c>
      <c r="E166" s="129"/>
      <c r="F166" s="136" t="s">
        <v>1958</v>
      </c>
      <c r="G166" s="134" t="s">
        <v>1959</v>
      </c>
      <c r="H166" s="130">
        <v>53</v>
      </c>
      <c r="I166" s="255">
        <v>0</v>
      </c>
      <c r="J166" s="116">
        <f t="shared" si="4"/>
        <v>0</v>
      </c>
    </row>
    <row r="167" spans="1:10" ht="41.25" customHeight="1">
      <c r="A167" s="152"/>
      <c r="C167" s="129"/>
      <c r="D167" s="135" t="s">
        <v>394</v>
      </c>
      <c r="E167" s="129"/>
      <c r="F167" s="136" t="s">
        <v>2443</v>
      </c>
      <c r="G167" s="134" t="s">
        <v>1959</v>
      </c>
      <c r="H167" s="130">
        <v>1</v>
      </c>
      <c r="I167" s="255">
        <v>0</v>
      </c>
      <c r="J167" s="116">
        <f t="shared" si="4"/>
        <v>0</v>
      </c>
    </row>
    <row r="168" spans="1:10" ht="52.5" customHeight="1">
      <c r="A168" s="152"/>
      <c r="C168" s="129"/>
      <c r="D168" s="135" t="s">
        <v>397</v>
      </c>
      <c r="E168" s="129"/>
      <c r="F168" s="136" t="s">
        <v>2429</v>
      </c>
      <c r="G168" s="134" t="s">
        <v>1957</v>
      </c>
      <c r="H168" s="130">
        <v>1</v>
      </c>
      <c r="I168" s="255">
        <v>0</v>
      </c>
      <c r="J168" s="116">
        <f t="shared" si="4"/>
        <v>0</v>
      </c>
    </row>
    <row r="169" spans="1:10" ht="38.25" customHeight="1">
      <c r="A169" s="152"/>
      <c r="C169" s="129"/>
      <c r="D169" s="135" t="s">
        <v>400</v>
      </c>
      <c r="E169" s="129"/>
      <c r="F169" s="138" t="s">
        <v>1961</v>
      </c>
      <c r="G169" s="134" t="s">
        <v>1955</v>
      </c>
      <c r="H169" s="130">
        <v>1508</v>
      </c>
      <c r="I169" s="255">
        <v>0</v>
      </c>
      <c r="J169" s="116">
        <f t="shared" si="4"/>
        <v>0</v>
      </c>
    </row>
    <row r="170" spans="1:10" ht="26.25" customHeight="1">
      <c r="A170" s="152"/>
      <c r="C170" s="129"/>
      <c r="D170" s="135" t="s">
        <v>403</v>
      </c>
      <c r="E170" s="129"/>
      <c r="F170" s="138" t="s">
        <v>1962</v>
      </c>
      <c r="G170" s="134" t="s">
        <v>1955</v>
      </c>
      <c r="H170" s="130">
        <v>10</v>
      </c>
      <c r="I170" s="255">
        <v>0</v>
      </c>
      <c r="J170" s="116">
        <f t="shared" si="4"/>
        <v>0</v>
      </c>
    </row>
    <row r="171" spans="1:10" ht="39" customHeight="1">
      <c r="A171" s="152"/>
      <c r="C171" s="129"/>
      <c r="D171" s="135" t="s">
        <v>406</v>
      </c>
      <c r="E171" s="129"/>
      <c r="F171" s="138" t="s">
        <v>1963</v>
      </c>
      <c r="G171" s="134" t="s">
        <v>1955</v>
      </c>
      <c r="H171" s="130">
        <v>1030</v>
      </c>
      <c r="I171" s="255">
        <v>0</v>
      </c>
      <c r="J171" s="116">
        <f t="shared" si="4"/>
        <v>0</v>
      </c>
    </row>
    <row r="172" spans="1:10" ht="48.75" customHeight="1">
      <c r="A172" s="152"/>
      <c r="B172" s="140"/>
      <c r="C172" s="140"/>
      <c r="D172" s="142" t="s">
        <v>409</v>
      </c>
      <c r="E172" s="140"/>
      <c r="F172" s="143" t="s">
        <v>1964</v>
      </c>
      <c r="G172" s="141" t="s">
        <v>1955</v>
      </c>
      <c r="H172" s="144">
        <v>1100</v>
      </c>
      <c r="I172" s="161">
        <v>0</v>
      </c>
      <c r="J172" s="162">
        <f t="shared" si="4"/>
        <v>0</v>
      </c>
    </row>
    <row r="173" spans="1:10" ht="12.75">
      <c r="A173" s="149"/>
      <c r="C173" s="129"/>
      <c r="D173" s="129"/>
      <c r="E173" s="129"/>
      <c r="F173" s="150"/>
      <c r="G173" s="137"/>
      <c r="I173" s="163" t="s">
        <v>2003</v>
      </c>
      <c r="J173" s="27">
        <f>SUM(J157:J172)</f>
        <v>0</v>
      </c>
    </row>
    <row r="174" spans="1:10" ht="12.75">
      <c r="A174" s="149"/>
      <c r="C174" s="129"/>
      <c r="D174" s="129"/>
      <c r="E174" s="129"/>
      <c r="F174" s="150"/>
      <c r="G174" s="137"/>
      <c r="I174" s="261"/>
      <c r="J174" s="116"/>
    </row>
    <row r="175" spans="1:10" ht="12.75">
      <c r="A175" s="149"/>
      <c r="C175" s="129"/>
      <c r="D175" s="129"/>
      <c r="E175" s="129"/>
      <c r="F175" s="150"/>
      <c r="G175" s="137"/>
      <c r="I175" s="261"/>
      <c r="J175" s="116"/>
    </row>
    <row r="176" spans="1:10" ht="15">
      <c r="A176" s="148"/>
      <c r="C176" s="45" t="s">
        <v>2004</v>
      </c>
      <c r="D176" s="129"/>
      <c r="E176" s="129"/>
      <c r="F176" s="146"/>
      <c r="G176" s="147"/>
      <c r="I176" s="261"/>
      <c r="J176" s="116"/>
    </row>
    <row r="177" spans="1:10" ht="52.5" customHeight="1">
      <c r="A177" s="152"/>
      <c r="C177" s="129"/>
      <c r="D177" s="135" t="s">
        <v>19</v>
      </c>
      <c r="E177" s="129"/>
      <c r="F177" s="138" t="s">
        <v>1967</v>
      </c>
      <c r="G177" s="134" t="s">
        <v>1955</v>
      </c>
      <c r="H177" s="130">
        <v>5</v>
      </c>
      <c r="I177" s="255">
        <v>0</v>
      </c>
      <c r="J177" s="116">
        <f t="shared" si="4"/>
        <v>0</v>
      </c>
    </row>
    <row r="178" spans="1:10" ht="40.5" customHeight="1">
      <c r="A178" s="152"/>
      <c r="C178" s="129"/>
      <c r="D178" s="135" t="s">
        <v>24</v>
      </c>
      <c r="E178" s="129"/>
      <c r="F178" s="138" t="s">
        <v>1968</v>
      </c>
      <c r="G178" s="134" t="s">
        <v>1955</v>
      </c>
      <c r="H178" s="130">
        <v>160</v>
      </c>
      <c r="I178" s="255">
        <v>0</v>
      </c>
      <c r="J178" s="116">
        <f t="shared" si="4"/>
        <v>0</v>
      </c>
    </row>
    <row r="179" spans="1:10" ht="39.75" customHeight="1">
      <c r="A179" s="152"/>
      <c r="C179" s="129"/>
      <c r="D179" s="135" t="s">
        <v>27</v>
      </c>
      <c r="E179" s="129"/>
      <c r="F179" s="138" t="s">
        <v>2421</v>
      </c>
      <c r="G179" s="134" t="s">
        <v>1955</v>
      </c>
      <c r="H179" s="130">
        <v>1030</v>
      </c>
      <c r="I179" s="255">
        <v>0</v>
      </c>
      <c r="J179" s="116">
        <f t="shared" si="4"/>
        <v>0</v>
      </c>
    </row>
    <row r="180" spans="1:10" ht="52.5" customHeight="1">
      <c r="A180" s="152"/>
      <c r="C180" s="129"/>
      <c r="D180" s="135" t="s">
        <v>28</v>
      </c>
      <c r="E180" s="129"/>
      <c r="F180" s="136" t="s">
        <v>1969</v>
      </c>
      <c r="G180" s="134" t="s">
        <v>1970</v>
      </c>
      <c r="H180" s="130">
        <v>49</v>
      </c>
      <c r="I180" s="255">
        <v>0</v>
      </c>
      <c r="J180" s="116">
        <f t="shared" si="4"/>
        <v>0</v>
      </c>
    </row>
    <row r="181" spans="1:10" ht="51" customHeight="1">
      <c r="A181" s="152"/>
      <c r="C181" s="129"/>
      <c r="D181" s="135" t="s">
        <v>29</v>
      </c>
      <c r="E181" s="129"/>
      <c r="F181" s="138" t="s">
        <v>1971</v>
      </c>
      <c r="G181" s="134" t="s">
        <v>1955</v>
      </c>
      <c r="H181" s="130">
        <v>60</v>
      </c>
      <c r="I181" s="255">
        <v>0</v>
      </c>
      <c r="J181" s="116">
        <f t="shared" si="4"/>
        <v>0</v>
      </c>
    </row>
    <row r="182" spans="1:10" ht="26.25" customHeight="1">
      <c r="A182" s="152"/>
      <c r="C182" s="129"/>
      <c r="D182" s="135" t="s">
        <v>62</v>
      </c>
      <c r="E182" s="129"/>
      <c r="F182" s="138" t="s">
        <v>2444</v>
      </c>
      <c r="G182" s="134" t="s">
        <v>1957</v>
      </c>
      <c r="H182" s="130">
        <v>1</v>
      </c>
      <c r="I182" s="255">
        <v>0</v>
      </c>
      <c r="J182" s="116">
        <f t="shared" si="4"/>
        <v>0</v>
      </c>
    </row>
    <row r="183" spans="1:10" ht="152.25" customHeight="1">
      <c r="A183" s="152"/>
      <c r="C183" s="129"/>
      <c r="D183" s="135" t="s">
        <v>63</v>
      </c>
      <c r="E183" s="129"/>
      <c r="F183" s="136" t="s">
        <v>2445</v>
      </c>
      <c r="G183" s="134"/>
      <c r="I183" s="255">
        <v>0</v>
      </c>
      <c r="J183" s="116"/>
    </row>
    <row r="184" spans="1:10" ht="60.75" customHeight="1">
      <c r="A184" s="152"/>
      <c r="C184" s="129"/>
      <c r="D184" s="129"/>
      <c r="E184" s="129"/>
      <c r="F184" s="153" t="s">
        <v>1972</v>
      </c>
      <c r="G184" s="134"/>
      <c r="I184" s="255">
        <v>0</v>
      </c>
      <c r="J184" s="116"/>
    </row>
    <row r="185" spans="1:10" ht="64.5" customHeight="1">
      <c r="A185" s="152"/>
      <c r="C185" s="129"/>
      <c r="D185" s="129"/>
      <c r="E185" s="129"/>
      <c r="F185" s="153" t="s">
        <v>2446</v>
      </c>
      <c r="G185" s="134"/>
      <c r="I185" s="255">
        <v>0</v>
      </c>
      <c r="J185" s="116"/>
    </row>
    <row r="186" spans="1:10" ht="141.75" customHeight="1">
      <c r="A186" s="152"/>
      <c r="C186" s="129"/>
      <c r="D186" s="129"/>
      <c r="E186" s="129"/>
      <c r="F186" s="153" t="s">
        <v>2142</v>
      </c>
      <c r="G186" s="134" t="s">
        <v>1970</v>
      </c>
      <c r="H186" s="130">
        <v>1</v>
      </c>
      <c r="I186" s="255">
        <v>0</v>
      </c>
      <c r="J186" s="116">
        <f t="shared" si="4"/>
        <v>0</v>
      </c>
    </row>
    <row r="187" spans="1:10" ht="132">
      <c r="A187" s="152"/>
      <c r="C187" s="129"/>
      <c r="D187" s="135" t="s">
        <v>65</v>
      </c>
      <c r="E187" s="129"/>
      <c r="F187" s="136" t="s">
        <v>2426</v>
      </c>
      <c r="G187" s="134" t="s">
        <v>1957</v>
      </c>
      <c r="H187" s="130">
        <v>16</v>
      </c>
      <c r="I187" s="255">
        <v>0</v>
      </c>
      <c r="J187" s="116">
        <f t="shared" si="4"/>
        <v>0</v>
      </c>
    </row>
    <row r="188" spans="1:10" ht="243" customHeight="1">
      <c r="A188" s="152"/>
      <c r="C188" s="129"/>
      <c r="D188" s="135" t="s">
        <v>68</v>
      </c>
      <c r="E188" s="129"/>
      <c r="F188" s="154" t="s">
        <v>1973</v>
      </c>
      <c r="G188" s="134" t="s">
        <v>1957</v>
      </c>
      <c r="H188" s="130">
        <v>6</v>
      </c>
      <c r="I188" s="255">
        <v>0</v>
      </c>
      <c r="J188" s="116">
        <f t="shared" si="4"/>
        <v>0</v>
      </c>
    </row>
    <row r="189" spans="1:10" ht="242.25" customHeight="1">
      <c r="A189" s="152"/>
      <c r="C189" s="129"/>
      <c r="D189" s="135" t="s">
        <v>391</v>
      </c>
      <c r="E189" s="129"/>
      <c r="F189" s="154" t="s">
        <v>1974</v>
      </c>
      <c r="G189" s="134" t="s">
        <v>1957</v>
      </c>
      <c r="H189" s="130">
        <v>10</v>
      </c>
      <c r="I189" s="255">
        <v>0</v>
      </c>
      <c r="J189" s="116">
        <f t="shared" si="4"/>
        <v>0</v>
      </c>
    </row>
    <row r="190" spans="1:10" ht="24" customHeight="1">
      <c r="A190" s="152"/>
      <c r="B190" s="140"/>
      <c r="C190" s="140"/>
      <c r="D190" s="142" t="s">
        <v>394</v>
      </c>
      <c r="E190" s="140"/>
      <c r="F190" s="143" t="s">
        <v>1975</v>
      </c>
      <c r="G190" s="141" t="s">
        <v>1970</v>
      </c>
      <c r="H190" s="144">
        <v>1</v>
      </c>
      <c r="I190" s="161">
        <v>0</v>
      </c>
      <c r="J190" s="162">
        <f t="shared" si="4"/>
        <v>0</v>
      </c>
    </row>
    <row r="191" spans="1:10" ht="12.75">
      <c r="A191" s="152"/>
      <c r="C191" s="129"/>
      <c r="D191" s="129"/>
      <c r="E191" s="129"/>
      <c r="F191" s="136"/>
      <c r="G191" s="134"/>
      <c r="I191" s="32" t="s">
        <v>2005</v>
      </c>
      <c r="J191" s="27">
        <f>SUM(J177:J190)</f>
        <v>0</v>
      </c>
    </row>
    <row r="192" spans="1:10" ht="12.75">
      <c r="A192" s="152"/>
      <c r="C192" s="129"/>
      <c r="D192" s="129"/>
      <c r="E192" s="129"/>
      <c r="F192" s="136"/>
      <c r="G192" s="134"/>
      <c r="I192" s="261"/>
      <c r="J192" s="116"/>
    </row>
    <row r="193" spans="1:10" ht="12.75">
      <c r="A193" s="152"/>
      <c r="C193" s="129"/>
      <c r="D193" s="129"/>
      <c r="E193" s="129"/>
      <c r="F193" s="136"/>
      <c r="G193" s="134"/>
      <c r="I193" s="261"/>
      <c r="J193" s="116"/>
    </row>
    <row r="194" spans="1:10" ht="15">
      <c r="A194" s="148"/>
      <c r="C194" s="129" t="s">
        <v>2006</v>
      </c>
      <c r="D194" s="129"/>
      <c r="E194" s="129"/>
      <c r="F194" s="146"/>
      <c r="G194" s="147"/>
      <c r="I194" s="261"/>
      <c r="J194" s="116"/>
    </row>
    <row r="195" spans="1:10" ht="39" customHeight="1">
      <c r="A195" s="152"/>
      <c r="C195" s="129"/>
      <c r="D195" s="135" t="s">
        <v>19</v>
      </c>
      <c r="E195" s="129"/>
      <c r="F195" s="136" t="s">
        <v>2007</v>
      </c>
      <c r="G195" s="134" t="s">
        <v>1970</v>
      </c>
      <c r="H195" s="130" t="s">
        <v>2008</v>
      </c>
      <c r="I195" s="255">
        <v>0</v>
      </c>
      <c r="J195" s="116">
        <f t="shared" si="4"/>
        <v>0</v>
      </c>
    </row>
    <row r="196" spans="1:10" ht="25.5" customHeight="1">
      <c r="A196" s="145"/>
      <c r="C196" s="129"/>
      <c r="D196" s="135" t="s">
        <v>24</v>
      </c>
      <c r="E196" s="129"/>
      <c r="F196" s="136" t="s">
        <v>244</v>
      </c>
      <c r="G196" s="134" t="s">
        <v>1978</v>
      </c>
      <c r="H196" s="130">
        <v>12</v>
      </c>
      <c r="I196" s="397">
        <v>55</v>
      </c>
      <c r="J196" s="116">
        <f t="shared" si="4"/>
        <v>660</v>
      </c>
    </row>
    <row r="197" spans="1:10" ht="27" customHeight="1">
      <c r="A197" s="145"/>
      <c r="C197" s="129"/>
      <c r="D197" s="135" t="s">
        <v>27</v>
      </c>
      <c r="E197" s="129"/>
      <c r="F197" s="136" t="s">
        <v>1979</v>
      </c>
      <c r="G197" s="134" t="s">
        <v>1978</v>
      </c>
      <c r="H197" s="130">
        <v>10</v>
      </c>
      <c r="I197" s="397">
        <v>35</v>
      </c>
      <c r="J197" s="116">
        <f t="shared" si="4"/>
        <v>350</v>
      </c>
    </row>
    <row r="198" spans="1:10" ht="37.5" customHeight="1">
      <c r="A198" s="145"/>
      <c r="C198" s="129"/>
      <c r="D198" s="135" t="s">
        <v>28</v>
      </c>
      <c r="E198" s="129"/>
      <c r="F198" s="136" t="s">
        <v>1980</v>
      </c>
      <c r="G198" s="134" t="s">
        <v>1970</v>
      </c>
      <c r="H198" s="130">
        <v>1</v>
      </c>
      <c r="I198" s="255">
        <v>0</v>
      </c>
      <c r="J198" s="116">
        <f t="shared" si="4"/>
        <v>0</v>
      </c>
    </row>
    <row r="199" spans="1:10" ht="37.5" customHeight="1">
      <c r="A199" s="145"/>
      <c r="B199" s="140"/>
      <c r="C199" s="140"/>
      <c r="D199" s="142" t="s">
        <v>29</v>
      </c>
      <c r="E199" s="140"/>
      <c r="F199" s="143" t="s">
        <v>2138</v>
      </c>
      <c r="G199" s="141" t="s">
        <v>1970</v>
      </c>
      <c r="H199" s="144">
        <v>1</v>
      </c>
      <c r="I199" s="161">
        <v>0</v>
      </c>
      <c r="J199" s="162">
        <f t="shared" si="4"/>
        <v>0</v>
      </c>
    </row>
    <row r="200" spans="1:10" ht="12.75">
      <c r="A200" s="145"/>
      <c r="B200" s="136"/>
      <c r="E200" s="158"/>
      <c r="F200" s="130"/>
      <c r="I200" s="163" t="s">
        <v>2009</v>
      </c>
      <c r="J200" s="165">
        <f>SUM(J195:J199)</f>
        <v>1010</v>
      </c>
    </row>
    <row r="201" spans="9:10" ht="12.75">
      <c r="I201" s="32" t="s">
        <v>2010</v>
      </c>
      <c r="J201" s="165">
        <f>J200+J191+J173</f>
        <v>1010</v>
      </c>
    </row>
    <row r="203" spans="9:10" ht="17.25">
      <c r="I203" s="56" t="s">
        <v>2011</v>
      </c>
      <c r="J203" s="170">
        <f>J201+J152+J103+J57</f>
        <v>3180</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Q214"/>
  <sheetViews>
    <sheetView zoomScale="70" zoomScaleNormal="70" zoomScalePageLayoutView="0" workbookViewId="0" topLeftCell="A196">
      <selection activeCell="I206" sqref="I206"/>
    </sheetView>
  </sheetViews>
  <sheetFormatPr defaultColWidth="9.140625" defaultRowHeight="12.75"/>
  <cols>
    <col min="1" max="1" width="2.7109375" style="0" customWidth="1"/>
    <col min="2" max="3" width="7.7109375" style="0" customWidth="1"/>
    <col min="4" max="4" width="10.7109375" style="0" customWidth="1"/>
    <col min="5" max="5" width="15.7109375" style="97" customWidth="1"/>
    <col min="6" max="6" width="60.7109375" style="175" customWidth="1"/>
    <col min="7" max="7" width="9.7109375" style="17" customWidth="1"/>
    <col min="8" max="8" width="15.7109375" style="176" customWidth="1"/>
    <col min="9" max="9" width="20.7109375" style="177" customWidth="1"/>
    <col min="10" max="10" width="25.7109375" style="178" customWidth="1"/>
    <col min="13" max="13" width="18.421875" style="0" customWidth="1"/>
  </cols>
  <sheetData>
    <row r="1" spans="2:17" ht="15" thickBot="1">
      <c r="B1" s="7" t="s">
        <v>1</v>
      </c>
      <c r="C1" s="7" t="s">
        <v>2</v>
      </c>
      <c r="D1" s="96" t="s">
        <v>0</v>
      </c>
      <c r="E1" s="96" t="s">
        <v>13</v>
      </c>
      <c r="F1" s="9" t="s">
        <v>9</v>
      </c>
      <c r="G1" s="16" t="s">
        <v>14</v>
      </c>
      <c r="H1" s="22" t="s">
        <v>8</v>
      </c>
      <c r="I1" s="23" t="s">
        <v>15</v>
      </c>
      <c r="J1" s="23" t="s">
        <v>98</v>
      </c>
      <c r="K1" s="102"/>
      <c r="L1" s="86"/>
      <c r="M1" s="87"/>
      <c r="N1" s="85"/>
      <c r="O1" s="171"/>
      <c r="P1" s="172"/>
      <c r="Q1" s="172"/>
    </row>
    <row r="2" spans="2:17" s="173" customFormat="1" ht="15">
      <c r="B2" s="85"/>
      <c r="C2" s="85"/>
      <c r="D2" s="102"/>
      <c r="E2" s="102"/>
      <c r="F2" s="86"/>
      <c r="G2" s="87"/>
      <c r="H2" s="171"/>
      <c r="I2" s="172"/>
      <c r="J2" s="172"/>
      <c r="K2" s="102"/>
      <c r="L2" s="86"/>
      <c r="M2" s="87"/>
      <c r="N2" s="85"/>
      <c r="O2" s="171"/>
      <c r="P2" s="172"/>
      <c r="Q2" s="172"/>
    </row>
    <row r="3" spans="2:17" s="173" customFormat="1" ht="17.25">
      <c r="B3" s="174" t="s">
        <v>2012</v>
      </c>
      <c r="C3" s="85"/>
      <c r="D3" s="102"/>
      <c r="E3" s="102"/>
      <c r="F3" s="86"/>
      <c r="G3" s="87"/>
      <c r="H3" s="171"/>
      <c r="I3" s="172"/>
      <c r="J3" s="172"/>
      <c r="K3" s="102"/>
      <c r="L3" s="86"/>
      <c r="M3" s="87"/>
      <c r="N3" s="85"/>
      <c r="O3" s="171"/>
      <c r="P3" s="172"/>
      <c r="Q3" s="172"/>
    </row>
    <row r="5" spans="2:10" s="179" customFormat="1" ht="12.75">
      <c r="B5" s="45" t="s">
        <v>2013</v>
      </c>
      <c r="C5" s="77"/>
      <c r="F5" s="180"/>
      <c r="G5" s="181"/>
      <c r="H5" s="182"/>
      <c r="I5" s="183"/>
      <c r="J5" s="183"/>
    </row>
    <row r="6" spans="2:10" s="179" customFormat="1" ht="12.75">
      <c r="B6" s="77"/>
      <c r="C6" s="45" t="s">
        <v>2014</v>
      </c>
      <c r="F6" s="180"/>
      <c r="G6" s="181"/>
      <c r="H6" s="182"/>
      <c r="I6" s="183"/>
      <c r="J6" s="183"/>
    </row>
    <row r="7" spans="4:10" ht="118.5">
      <c r="D7" s="101" t="s">
        <v>19</v>
      </c>
      <c r="E7" s="97" t="s">
        <v>395</v>
      </c>
      <c r="F7" s="175" t="s">
        <v>2015</v>
      </c>
      <c r="G7" s="17" t="s">
        <v>843</v>
      </c>
      <c r="H7" s="176">
        <v>1</v>
      </c>
      <c r="I7" s="13">
        <v>0</v>
      </c>
      <c r="J7" s="13">
        <f>H7*I7</f>
        <v>0</v>
      </c>
    </row>
    <row r="8" spans="4:10" ht="66">
      <c r="D8" s="101" t="s">
        <v>24</v>
      </c>
      <c r="E8" s="101" t="s">
        <v>2016</v>
      </c>
      <c r="F8" s="184" t="s">
        <v>2017</v>
      </c>
      <c r="G8" s="18" t="s">
        <v>21</v>
      </c>
      <c r="H8" s="176">
        <v>1</v>
      </c>
      <c r="I8" s="13">
        <v>0</v>
      </c>
      <c r="J8" s="13">
        <f aca="true" t="shared" si="0" ref="J8:J71">H8*I8</f>
        <v>0</v>
      </c>
    </row>
    <row r="9" spans="4:10" ht="39">
      <c r="D9" s="101" t="s">
        <v>27</v>
      </c>
      <c r="E9" s="97" t="s">
        <v>381</v>
      </c>
      <c r="F9" s="175" t="s">
        <v>2018</v>
      </c>
      <c r="G9" s="17" t="s">
        <v>21</v>
      </c>
      <c r="H9" s="176">
        <v>1</v>
      </c>
      <c r="I9" s="13">
        <v>0</v>
      </c>
      <c r="J9" s="13">
        <f t="shared" si="0"/>
        <v>0</v>
      </c>
    </row>
    <row r="10" spans="4:10" ht="105">
      <c r="D10" s="101" t="s">
        <v>28</v>
      </c>
      <c r="E10" s="97" t="s">
        <v>407</v>
      </c>
      <c r="F10" s="175" t="s">
        <v>2019</v>
      </c>
      <c r="G10" s="17" t="s">
        <v>21</v>
      </c>
      <c r="H10" s="176">
        <v>4</v>
      </c>
      <c r="I10" s="13">
        <v>0</v>
      </c>
      <c r="J10" s="13">
        <f t="shared" si="0"/>
        <v>0</v>
      </c>
    </row>
    <row r="11" spans="4:10" ht="26.25">
      <c r="D11" s="101" t="s">
        <v>29</v>
      </c>
      <c r="E11" s="101" t="s">
        <v>666</v>
      </c>
      <c r="F11" s="184" t="s">
        <v>2020</v>
      </c>
      <c r="G11" s="18" t="s">
        <v>21</v>
      </c>
      <c r="H11" s="176">
        <v>10</v>
      </c>
      <c r="I11" s="13">
        <v>0</v>
      </c>
      <c r="J11" s="13">
        <f t="shared" si="0"/>
        <v>0</v>
      </c>
    </row>
    <row r="12" spans="4:10" ht="26.25">
      <c r="D12" s="101" t="s">
        <v>62</v>
      </c>
      <c r="E12" s="101" t="s">
        <v>669</v>
      </c>
      <c r="F12" s="184" t="s">
        <v>2021</v>
      </c>
      <c r="G12" s="18" t="s">
        <v>21</v>
      </c>
      <c r="H12" s="176">
        <v>4</v>
      </c>
      <c r="I12" s="13">
        <v>0</v>
      </c>
      <c r="J12" s="13">
        <f t="shared" si="0"/>
        <v>0</v>
      </c>
    </row>
    <row r="13" spans="4:10" ht="26.25">
      <c r="D13" s="101" t="s">
        <v>63</v>
      </c>
      <c r="E13" s="101" t="s">
        <v>2022</v>
      </c>
      <c r="F13" s="184" t="s">
        <v>2023</v>
      </c>
      <c r="G13" s="18" t="s">
        <v>21</v>
      </c>
      <c r="H13" s="176">
        <v>4</v>
      </c>
      <c r="I13" s="13">
        <v>0</v>
      </c>
      <c r="J13" s="13">
        <f t="shared" si="0"/>
        <v>0</v>
      </c>
    </row>
    <row r="14" spans="4:10" ht="26.25">
      <c r="D14" s="101" t="s">
        <v>65</v>
      </c>
      <c r="E14" s="101" t="s">
        <v>840</v>
      </c>
      <c r="F14" s="184" t="s">
        <v>2024</v>
      </c>
      <c r="G14" s="18" t="s">
        <v>21</v>
      </c>
      <c r="H14" s="176">
        <v>6</v>
      </c>
      <c r="I14" s="13">
        <v>0</v>
      </c>
      <c r="J14" s="13">
        <f t="shared" si="0"/>
        <v>0</v>
      </c>
    </row>
    <row r="15" spans="4:10" ht="26.25">
      <c r="D15" s="101" t="s">
        <v>68</v>
      </c>
      <c r="E15" s="101" t="s">
        <v>2025</v>
      </c>
      <c r="F15" s="184" t="s">
        <v>2026</v>
      </c>
      <c r="G15" s="18" t="s">
        <v>21</v>
      </c>
      <c r="H15" s="176">
        <v>2</v>
      </c>
      <c r="I15" s="13">
        <v>0</v>
      </c>
      <c r="J15" s="13">
        <f t="shared" si="0"/>
        <v>0</v>
      </c>
    </row>
    <row r="16" spans="4:10" ht="26.25">
      <c r="D16" s="101" t="s">
        <v>391</v>
      </c>
      <c r="E16" s="101" t="s">
        <v>410</v>
      </c>
      <c r="F16" s="184" t="s">
        <v>2027</v>
      </c>
      <c r="G16" s="18" t="s">
        <v>21</v>
      </c>
      <c r="H16" s="185">
        <v>2</v>
      </c>
      <c r="I16" s="13">
        <v>0</v>
      </c>
      <c r="J16" s="13">
        <f t="shared" si="0"/>
        <v>0</v>
      </c>
    </row>
    <row r="17" spans="4:10" ht="39">
      <c r="D17" s="101" t="s">
        <v>394</v>
      </c>
      <c r="E17" s="101" t="s">
        <v>387</v>
      </c>
      <c r="F17" s="184" t="s">
        <v>2028</v>
      </c>
      <c r="G17" s="18" t="s">
        <v>21</v>
      </c>
      <c r="H17" s="185">
        <v>2</v>
      </c>
      <c r="I17" s="13">
        <v>0</v>
      </c>
      <c r="J17" s="13">
        <f t="shared" si="0"/>
        <v>0</v>
      </c>
    </row>
    <row r="18" spans="4:10" ht="26.25">
      <c r="D18" s="101" t="s">
        <v>397</v>
      </c>
      <c r="E18" s="101" t="s">
        <v>2029</v>
      </c>
      <c r="F18" s="184" t="s">
        <v>2030</v>
      </c>
      <c r="G18" s="18" t="s">
        <v>21</v>
      </c>
      <c r="H18" s="185">
        <v>2</v>
      </c>
      <c r="I18" s="13">
        <v>0</v>
      </c>
      <c r="J18" s="13">
        <f t="shared" si="0"/>
        <v>0</v>
      </c>
    </row>
    <row r="19" spans="4:10" ht="66">
      <c r="D19" s="101" t="s">
        <v>400</v>
      </c>
      <c r="E19" s="101" t="s">
        <v>2031</v>
      </c>
      <c r="F19" s="184" t="s">
        <v>2032</v>
      </c>
      <c r="G19" s="18" t="s">
        <v>21</v>
      </c>
      <c r="H19" s="185">
        <v>8</v>
      </c>
      <c r="I19" s="13">
        <v>0</v>
      </c>
      <c r="J19" s="13">
        <f t="shared" si="0"/>
        <v>0</v>
      </c>
    </row>
    <row r="20" spans="4:10" ht="12.75">
      <c r="D20" s="101" t="s">
        <v>403</v>
      </c>
      <c r="E20" s="101" t="s">
        <v>2033</v>
      </c>
      <c r="F20" s="184" t="s">
        <v>2034</v>
      </c>
      <c r="G20" s="18" t="s">
        <v>112</v>
      </c>
      <c r="H20" s="185">
        <v>270</v>
      </c>
      <c r="I20" s="13">
        <v>0</v>
      </c>
      <c r="J20" s="13">
        <f t="shared" si="0"/>
        <v>0</v>
      </c>
    </row>
    <row r="21" spans="4:10" ht="12.75">
      <c r="D21" s="101" t="s">
        <v>406</v>
      </c>
      <c r="E21" s="101" t="s">
        <v>404</v>
      </c>
      <c r="F21" s="184" t="s">
        <v>2035</v>
      </c>
      <c r="G21" s="18" t="s">
        <v>112</v>
      </c>
      <c r="H21" s="185">
        <v>110</v>
      </c>
      <c r="I21" s="13">
        <v>0</v>
      </c>
      <c r="J21" s="13">
        <f t="shared" si="0"/>
        <v>0</v>
      </c>
    </row>
    <row r="22" spans="4:10" ht="12.75">
      <c r="D22" s="101" t="s">
        <v>409</v>
      </c>
      <c r="E22" s="101" t="s">
        <v>2036</v>
      </c>
      <c r="F22" s="184" t="s">
        <v>2037</v>
      </c>
      <c r="G22" s="18" t="s">
        <v>112</v>
      </c>
      <c r="H22" s="185">
        <v>50</v>
      </c>
      <c r="I22" s="13">
        <v>0</v>
      </c>
      <c r="J22" s="13">
        <f t="shared" si="0"/>
        <v>0</v>
      </c>
    </row>
    <row r="23" spans="4:10" ht="12.75">
      <c r="D23" s="101" t="s">
        <v>766</v>
      </c>
      <c r="E23" s="101" t="s">
        <v>389</v>
      </c>
      <c r="F23" s="184" t="s">
        <v>2038</v>
      </c>
      <c r="G23" s="18" t="s">
        <v>112</v>
      </c>
      <c r="H23" s="185">
        <v>10</v>
      </c>
      <c r="I23" s="13">
        <v>0</v>
      </c>
      <c r="J23" s="13">
        <f t="shared" si="0"/>
        <v>0</v>
      </c>
    </row>
    <row r="24" spans="4:10" ht="12.75">
      <c r="D24" s="101" t="s">
        <v>769</v>
      </c>
      <c r="E24" s="97" t="s">
        <v>385</v>
      </c>
      <c r="F24" s="175" t="s">
        <v>2039</v>
      </c>
      <c r="G24" s="17" t="s">
        <v>112</v>
      </c>
      <c r="H24" s="176">
        <v>270</v>
      </c>
      <c r="I24" s="13">
        <v>0</v>
      </c>
      <c r="J24" s="13">
        <f t="shared" si="0"/>
        <v>0</v>
      </c>
    </row>
    <row r="25" spans="4:10" ht="12.75">
      <c r="D25" s="101" t="s">
        <v>771</v>
      </c>
      <c r="E25" s="101" t="s">
        <v>2040</v>
      </c>
      <c r="F25" s="184" t="s">
        <v>2041</v>
      </c>
      <c r="G25" s="18" t="s">
        <v>112</v>
      </c>
      <c r="H25" s="185">
        <v>200</v>
      </c>
      <c r="I25" s="13">
        <v>0</v>
      </c>
      <c r="J25" s="13">
        <f t="shared" si="0"/>
        <v>0</v>
      </c>
    </row>
    <row r="26" spans="4:10" ht="12.75">
      <c r="D26" s="101" t="s">
        <v>773</v>
      </c>
      <c r="E26" s="97" t="s">
        <v>383</v>
      </c>
      <c r="F26" s="175" t="s">
        <v>2042</v>
      </c>
      <c r="G26" s="17" t="s">
        <v>112</v>
      </c>
      <c r="H26" s="176">
        <v>210</v>
      </c>
      <c r="I26" s="13">
        <v>0</v>
      </c>
      <c r="J26" s="13">
        <f t="shared" si="0"/>
        <v>0</v>
      </c>
    </row>
    <row r="27" spans="4:10" ht="26.25">
      <c r="D27" s="101" t="s">
        <v>775</v>
      </c>
      <c r="E27" s="97" t="s">
        <v>2043</v>
      </c>
      <c r="F27" s="175" t="s">
        <v>2044</v>
      </c>
      <c r="G27" s="17" t="s">
        <v>21</v>
      </c>
      <c r="H27" s="176">
        <v>2</v>
      </c>
      <c r="I27" s="13">
        <v>0</v>
      </c>
      <c r="J27" s="13">
        <f t="shared" si="0"/>
        <v>0</v>
      </c>
    </row>
    <row r="28" spans="4:10" ht="26.25">
      <c r="D28" s="101" t="s">
        <v>777</v>
      </c>
      <c r="E28" s="97" t="s">
        <v>2045</v>
      </c>
      <c r="F28" s="175" t="s">
        <v>2046</v>
      </c>
      <c r="G28" s="17" t="s">
        <v>21</v>
      </c>
      <c r="H28" s="176">
        <v>8</v>
      </c>
      <c r="I28" s="13">
        <v>0</v>
      </c>
      <c r="J28" s="13">
        <f t="shared" si="0"/>
        <v>0</v>
      </c>
    </row>
    <row r="29" spans="2:10" ht="12.75">
      <c r="B29" s="81"/>
      <c r="C29" s="81"/>
      <c r="D29" s="99" t="s">
        <v>2047</v>
      </c>
      <c r="E29" s="103" t="s">
        <v>2048</v>
      </c>
      <c r="F29" s="186" t="s">
        <v>2049</v>
      </c>
      <c r="G29" s="19" t="s">
        <v>843</v>
      </c>
      <c r="H29" s="187">
        <v>1</v>
      </c>
      <c r="I29" s="29">
        <v>0</v>
      </c>
      <c r="J29" s="29">
        <f t="shared" si="0"/>
        <v>0</v>
      </c>
    </row>
    <row r="30" spans="4:10" ht="12.75">
      <c r="D30" s="101"/>
      <c r="I30" s="32" t="s">
        <v>2050</v>
      </c>
      <c r="J30" s="31">
        <f>SUM(J7:J29)</f>
        <v>0</v>
      </c>
    </row>
    <row r="31" spans="4:10" ht="12.75">
      <c r="D31" s="101"/>
      <c r="I31" s="13"/>
      <c r="J31" s="13"/>
    </row>
    <row r="32" spans="4:10" ht="12.75">
      <c r="D32" s="101"/>
      <c r="I32" s="13"/>
      <c r="J32" s="13"/>
    </row>
    <row r="33" spans="3:10" s="179" customFormat="1" ht="12.75">
      <c r="C33" s="45" t="s">
        <v>903</v>
      </c>
      <c r="F33" s="180"/>
      <c r="G33" s="181"/>
      <c r="H33" s="182"/>
      <c r="I33" s="13"/>
      <c r="J33" s="13"/>
    </row>
    <row r="34" spans="4:10" ht="66">
      <c r="D34" s="101" t="s">
        <v>19</v>
      </c>
      <c r="E34" s="97" t="s">
        <v>854</v>
      </c>
      <c r="F34" s="175" t="s">
        <v>2051</v>
      </c>
      <c r="G34" s="17" t="s">
        <v>21</v>
      </c>
      <c r="H34" s="176">
        <v>1</v>
      </c>
      <c r="I34" s="13">
        <v>0</v>
      </c>
      <c r="J34" s="13">
        <f t="shared" si="0"/>
        <v>0</v>
      </c>
    </row>
    <row r="35" spans="4:10" ht="52.5">
      <c r="D35" s="101" t="s">
        <v>24</v>
      </c>
      <c r="E35" s="97" t="s">
        <v>855</v>
      </c>
      <c r="F35" s="175" t="s">
        <v>2052</v>
      </c>
      <c r="G35" s="17" t="s">
        <v>21</v>
      </c>
      <c r="H35" s="176">
        <v>6</v>
      </c>
      <c r="I35" s="13">
        <v>0</v>
      </c>
      <c r="J35" s="13">
        <f t="shared" si="0"/>
        <v>0</v>
      </c>
    </row>
    <row r="36" spans="4:10" ht="52.5">
      <c r="D36" s="101" t="s">
        <v>27</v>
      </c>
      <c r="E36" s="97" t="s">
        <v>856</v>
      </c>
      <c r="F36" s="188" t="s">
        <v>2053</v>
      </c>
      <c r="G36" s="17" t="s">
        <v>21</v>
      </c>
      <c r="H36" s="176">
        <v>2</v>
      </c>
      <c r="I36" s="13">
        <v>0</v>
      </c>
      <c r="J36" s="13">
        <f t="shared" si="0"/>
        <v>0</v>
      </c>
    </row>
    <row r="37" spans="4:10" ht="52.5">
      <c r="D37" s="101" t="s">
        <v>28</v>
      </c>
      <c r="E37" s="97" t="s">
        <v>2054</v>
      </c>
      <c r="F37" s="175" t="s">
        <v>2055</v>
      </c>
      <c r="G37" s="17" t="s">
        <v>112</v>
      </c>
      <c r="H37" s="176">
        <v>110</v>
      </c>
      <c r="I37" s="13">
        <v>0</v>
      </c>
      <c r="J37" s="13">
        <f t="shared" si="0"/>
        <v>0</v>
      </c>
    </row>
    <row r="38" spans="4:10" ht="52.5">
      <c r="D38" s="101" t="s">
        <v>29</v>
      </c>
      <c r="E38" s="97" t="s">
        <v>2056</v>
      </c>
      <c r="F38" s="175" t="s">
        <v>2057</v>
      </c>
      <c r="G38" s="17" t="s">
        <v>112</v>
      </c>
      <c r="H38" s="176">
        <v>40</v>
      </c>
      <c r="I38" s="13">
        <v>0</v>
      </c>
      <c r="J38" s="13">
        <f t="shared" si="0"/>
        <v>0</v>
      </c>
    </row>
    <row r="39" spans="4:10" ht="39">
      <c r="D39" s="101" t="s">
        <v>62</v>
      </c>
      <c r="E39" s="97" t="s">
        <v>2058</v>
      </c>
      <c r="F39" s="175" t="s">
        <v>2059</v>
      </c>
      <c r="G39" s="17" t="s">
        <v>21</v>
      </c>
      <c r="H39" s="176">
        <v>8</v>
      </c>
      <c r="I39" s="13">
        <v>0</v>
      </c>
      <c r="J39" s="13">
        <f t="shared" si="0"/>
        <v>0</v>
      </c>
    </row>
    <row r="40" spans="2:10" ht="26.25">
      <c r="B40" s="81"/>
      <c r="C40" s="81"/>
      <c r="D40" s="99" t="s">
        <v>63</v>
      </c>
      <c r="E40" s="103" t="s">
        <v>2060</v>
      </c>
      <c r="F40" s="186" t="s">
        <v>2061</v>
      </c>
      <c r="G40" s="19" t="s">
        <v>112</v>
      </c>
      <c r="H40" s="187">
        <v>210</v>
      </c>
      <c r="I40" s="29">
        <v>0</v>
      </c>
      <c r="J40" s="29">
        <f t="shared" si="0"/>
        <v>0</v>
      </c>
    </row>
    <row r="41" spans="4:10" ht="12.75">
      <c r="D41" s="101"/>
      <c r="I41" s="32" t="s">
        <v>915</v>
      </c>
      <c r="J41" s="31">
        <f>SUM(J33:J40)</f>
        <v>0</v>
      </c>
    </row>
    <row r="42" spans="4:10" ht="12.75">
      <c r="D42" s="101"/>
      <c r="I42" s="13"/>
      <c r="J42" s="13"/>
    </row>
    <row r="43" spans="4:10" ht="12.75">
      <c r="D43" s="101"/>
      <c r="I43" s="13"/>
      <c r="J43" s="13"/>
    </row>
    <row r="44" spans="3:10" s="179" customFormat="1" ht="12.75">
      <c r="C44" s="45" t="s">
        <v>2062</v>
      </c>
      <c r="F44" s="180"/>
      <c r="G44" s="181"/>
      <c r="H44" s="182"/>
      <c r="I44" s="13"/>
      <c r="J44" s="13"/>
    </row>
    <row r="45" spans="4:10" ht="39">
      <c r="D45" s="101" t="s">
        <v>19</v>
      </c>
      <c r="E45" s="97" t="s">
        <v>859</v>
      </c>
      <c r="F45" s="175" t="s">
        <v>2063</v>
      </c>
      <c r="G45" s="17" t="s">
        <v>843</v>
      </c>
      <c r="H45" s="176">
        <v>1</v>
      </c>
      <c r="I45" s="13">
        <v>0</v>
      </c>
      <c r="J45" s="13">
        <f t="shared" si="0"/>
        <v>0</v>
      </c>
    </row>
    <row r="46" spans="4:10" ht="26.25">
      <c r="D46" s="101" t="s">
        <v>24</v>
      </c>
      <c r="E46" s="97" t="s">
        <v>2064</v>
      </c>
      <c r="F46" s="175" t="s">
        <v>2065</v>
      </c>
      <c r="G46" s="17" t="s">
        <v>21</v>
      </c>
      <c r="H46" s="176">
        <v>4</v>
      </c>
      <c r="I46" s="13">
        <v>0</v>
      </c>
      <c r="J46" s="13">
        <f t="shared" si="0"/>
        <v>0</v>
      </c>
    </row>
    <row r="47" spans="4:10" ht="12.75">
      <c r="D47" s="101" t="s">
        <v>27</v>
      </c>
      <c r="E47" s="97" t="s">
        <v>860</v>
      </c>
      <c r="F47" s="175" t="s">
        <v>2066</v>
      </c>
      <c r="G47" s="17" t="s">
        <v>843</v>
      </c>
      <c r="H47" s="176">
        <v>1</v>
      </c>
      <c r="I47" s="13">
        <v>0</v>
      </c>
      <c r="J47" s="13">
        <f t="shared" si="0"/>
        <v>0</v>
      </c>
    </row>
    <row r="48" spans="4:10" ht="12.75">
      <c r="D48" s="101" t="s">
        <v>28</v>
      </c>
      <c r="E48" s="97" t="s">
        <v>2067</v>
      </c>
      <c r="F48" s="175" t="s">
        <v>244</v>
      </c>
      <c r="G48" s="134" t="s">
        <v>1978</v>
      </c>
      <c r="H48" s="319">
        <v>10</v>
      </c>
      <c r="I48" s="398">
        <v>55</v>
      </c>
      <c r="J48" s="13">
        <f t="shared" si="0"/>
        <v>550</v>
      </c>
    </row>
    <row r="49" spans="2:10" ht="39">
      <c r="B49" s="81"/>
      <c r="C49" s="81"/>
      <c r="D49" s="99" t="s">
        <v>29</v>
      </c>
      <c r="E49" s="103" t="s">
        <v>2068</v>
      </c>
      <c r="F49" s="186" t="s">
        <v>2069</v>
      </c>
      <c r="G49" s="312" t="s">
        <v>843</v>
      </c>
      <c r="H49" s="320">
        <v>1</v>
      </c>
      <c r="I49" s="161">
        <v>0</v>
      </c>
      <c r="J49" s="29">
        <f t="shared" si="0"/>
        <v>0</v>
      </c>
    </row>
    <row r="50" spans="9:10" ht="12.75">
      <c r="I50" s="32" t="s">
        <v>2070</v>
      </c>
      <c r="J50" s="31">
        <f>SUM(J44:J49)</f>
        <v>550</v>
      </c>
    </row>
    <row r="51" spans="9:10" ht="12.75">
      <c r="I51" s="32" t="s">
        <v>2071</v>
      </c>
      <c r="J51" s="31">
        <f>J50+J41+J30</f>
        <v>550</v>
      </c>
    </row>
    <row r="52" spans="9:10" ht="12.75">
      <c r="I52" s="13"/>
      <c r="J52" s="13"/>
    </row>
    <row r="53" spans="9:10" ht="12.75">
      <c r="I53" s="13"/>
      <c r="J53" s="13"/>
    </row>
    <row r="54" spans="9:10" ht="12.75">
      <c r="I54" s="13"/>
      <c r="J54" s="13"/>
    </row>
    <row r="55" spans="9:10" ht="12.75">
      <c r="I55" s="13"/>
      <c r="J55" s="13"/>
    </row>
    <row r="56" spans="9:10" ht="12.75">
      <c r="I56" s="13"/>
      <c r="J56" s="13"/>
    </row>
    <row r="57" spans="9:10" ht="12.75">
      <c r="I57" s="13"/>
      <c r="J57" s="13"/>
    </row>
    <row r="58" spans="2:10" s="179" customFormat="1" ht="12.75">
      <c r="B58" s="45" t="s">
        <v>2072</v>
      </c>
      <c r="C58" s="77"/>
      <c r="F58" s="180"/>
      <c r="G58" s="181"/>
      <c r="H58" s="182"/>
      <c r="I58" s="13"/>
      <c r="J58" s="13"/>
    </row>
    <row r="59" spans="2:10" s="179" customFormat="1" ht="12.75">
      <c r="B59" s="77"/>
      <c r="C59" s="45" t="s">
        <v>2073</v>
      </c>
      <c r="F59" s="180"/>
      <c r="G59" s="181"/>
      <c r="H59" s="182"/>
      <c r="I59" s="13"/>
      <c r="J59" s="13"/>
    </row>
    <row r="60" spans="4:10" ht="118.5">
      <c r="D60" s="101" t="s">
        <v>19</v>
      </c>
      <c r="E60" s="97" t="s">
        <v>2074</v>
      </c>
      <c r="F60" s="175" t="s">
        <v>2075</v>
      </c>
      <c r="G60" s="17" t="s">
        <v>843</v>
      </c>
      <c r="H60" s="176">
        <v>1</v>
      </c>
      <c r="I60" s="13">
        <v>0</v>
      </c>
      <c r="J60" s="13">
        <f t="shared" si="0"/>
        <v>0</v>
      </c>
    </row>
    <row r="61" spans="4:10" ht="66">
      <c r="D61" s="101" t="s">
        <v>24</v>
      </c>
      <c r="E61" s="97" t="s">
        <v>2016</v>
      </c>
      <c r="F61" s="188" t="s">
        <v>2017</v>
      </c>
      <c r="G61" s="17" t="s">
        <v>21</v>
      </c>
      <c r="H61" s="176">
        <v>1</v>
      </c>
      <c r="I61" s="13">
        <v>0</v>
      </c>
      <c r="J61" s="13">
        <f t="shared" si="0"/>
        <v>0</v>
      </c>
    </row>
    <row r="62" spans="4:10" ht="39">
      <c r="D62" s="101" t="s">
        <v>27</v>
      </c>
      <c r="E62" s="97" t="s">
        <v>381</v>
      </c>
      <c r="F62" s="175" t="s">
        <v>2018</v>
      </c>
      <c r="G62" s="17" t="s">
        <v>21</v>
      </c>
      <c r="H62" s="176">
        <v>1</v>
      </c>
      <c r="I62" s="13">
        <v>0</v>
      </c>
      <c r="J62" s="13">
        <f t="shared" si="0"/>
        <v>0</v>
      </c>
    </row>
    <row r="63" spans="4:10" ht="105">
      <c r="D63" s="101" t="s">
        <v>28</v>
      </c>
      <c r="E63" s="97" t="s">
        <v>407</v>
      </c>
      <c r="F63" s="175" t="s">
        <v>2019</v>
      </c>
      <c r="G63" s="17" t="s">
        <v>21</v>
      </c>
      <c r="H63" s="176">
        <v>4</v>
      </c>
      <c r="I63" s="13">
        <v>0</v>
      </c>
      <c r="J63" s="13">
        <f t="shared" si="0"/>
        <v>0</v>
      </c>
    </row>
    <row r="64" spans="4:10" ht="26.25">
      <c r="D64" s="101" t="s">
        <v>29</v>
      </c>
      <c r="E64" s="97" t="s">
        <v>666</v>
      </c>
      <c r="F64" s="175" t="s">
        <v>2076</v>
      </c>
      <c r="G64" s="17" t="s">
        <v>21</v>
      </c>
      <c r="H64" s="176">
        <v>10</v>
      </c>
      <c r="I64" s="13">
        <v>0</v>
      </c>
      <c r="J64" s="13">
        <f t="shared" si="0"/>
        <v>0</v>
      </c>
    </row>
    <row r="65" spans="4:10" ht="26.25">
      <c r="D65" s="101" t="s">
        <v>62</v>
      </c>
      <c r="E65" s="97" t="s">
        <v>669</v>
      </c>
      <c r="F65" s="175" t="s">
        <v>2021</v>
      </c>
      <c r="G65" s="17" t="s">
        <v>21</v>
      </c>
      <c r="H65" s="176">
        <v>2</v>
      </c>
      <c r="I65" s="13">
        <v>0</v>
      </c>
      <c r="J65" s="13">
        <f t="shared" si="0"/>
        <v>0</v>
      </c>
    </row>
    <row r="66" spans="4:10" ht="26.25">
      <c r="D66" s="101" t="s">
        <v>63</v>
      </c>
      <c r="E66" s="97" t="s">
        <v>840</v>
      </c>
      <c r="F66" s="175" t="s">
        <v>2077</v>
      </c>
      <c r="G66" s="17" t="s">
        <v>21</v>
      </c>
      <c r="H66" s="176">
        <v>6</v>
      </c>
      <c r="I66" s="13">
        <v>0</v>
      </c>
      <c r="J66" s="13">
        <f t="shared" si="0"/>
        <v>0</v>
      </c>
    </row>
    <row r="67" spans="4:10" ht="26.25">
      <c r="D67" s="101" t="s">
        <v>65</v>
      </c>
      <c r="E67" s="97" t="s">
        <v>2025</v>
      </c>
      <c r="F67" s="175" t="s">
        <v>2078</v>
      </c>
      <c r="G67" s="17" t="s">
        <v>21</v>
      </c>
      <c r="H67" s="176">
        <v>2</v>
      </c>
      <c r="I67" s="13">
        <v>0</v>
      </c>
      <c r="J67" s="13">
        <f t="shared" si="0"/>
        <v>0</v>
      </c>
    </row>
    <row r="68" spans="4:10" ht="26.25">
      <c r="D68" s="101" t="s">
        <v>68</v>
      </c>
      <c r="E68" s="97" t="s">
        <v>2079</v>
      </c>
      <c r="F68" s="175" t="s">
        <v>2080</v>
      </c>
      <c r="G68" s="17" t="s">
        <v>21</v>
      </c>
      <c r="H68" s="176">
        <v>2</v>
      </c>
      <c r="I68" s="13">
        <v>0</v>
      </c>
      <c r="J68" s="13">
        <f t="shared" si="0"/>
        <v>0</v>
      </c>
    </row>
    <row r="69" spans="4:10" ht="39">
      <c r="D69" s="101" t="s">
        <v>391</v>
      </c>
      <c r="E69" s="97" t="s">
        <v>387</v>
      </c>
      <c r="F69" s="175" t="s">
        <v>2081</v>
      </c>
      <c r="G69" s="17" t="s">
        <v>21</v>
      </c>
      <c r="H69" s="176">
        <v>2</v>
      </c>
      <c r="I69" s="13">
        <v>0</v>
      </c>
      <c r="J69" s="13">
        <f t="shared" si="0"/>
        <v>0</v>
      </c>
    </row>
    <row r="70" spans="4:10" ht="26.25">
      <c r="D70" s="101" t="s">
        <v>394</v>
      </c>
      <c r="E70" s="97" t="s">
        <v>2029</v>
      </c>
      <c r="F70" s="175" t="s">
        <v>2030</v>
      </c>
      <c r="G70" s="17" t="s">
        <v>21</v>
      </c>
      <c r="H70" s="176">
        <v>2</v>
      </c>
      <c r="I70" s="13">
        <v>0</v>
      </c>
      <c r="J70" s="13">
        <f t="shared" si="0"/>
        <v>0</v>
      </c>
    </row>
    <row r="71" spans="4:10" ht="66">
      <c r="D71" s="101" t="s">
        <v>397</v>
      </c>
      <c r="E71" s="97" t="s">
        <v>2031</v>
      </c>
      <c r="F71" s="175" t="s">
        <v>2032</v>
      </c>
      <c r="G71" s="17" t="s">
        <v>21</v>
      </c>
      <c r="H71" s="176">
        <v>2</v>
      </c>
      <c r="I71" s="13">
        <v>0</v>
      </c>
      <c r="J71" s="13">
        <f t="shared" si="0"/>
        <v>0</v>
      </c>
    </row>
    <row r="72" spans="4:10" ht="12.75">
      <c r="D72" s="101" t="s">
        <v>400</v>
      </c>
      <c r="E72" s="97" t="s">
        <v>2033</v>
      </c>
      <c r="F72" s="175" t="s">
        <v>2034</v>
      </c>
      <c r="G72" s="17" t="s">
        <v>112</v>
      </c>
      <c r="H72" s="176">
        <v>300</v>
      </c>
      <c r="I72" s="13">
        <v>0</v>
      </c>
      <c r="J72" s="13">
        <f aca="true" t="shared" si="1" ref="J72:J133">H72*I72</f>
        <v>0</v>
      </c>
    </row>
    <row r="73" spans="4:10" ht="12.75">
      <c r="D73" s="101" t="s">
        <v>403</v>
      </c>
      <c r="E73" s="97" t="s">
        <v>404</v>
      </c>
      <c r="F73" s="175" t="s">
        <v>2035</v>
      </c>
      <c r="G73" s="17" t="s">
        <v>112</v>
      </c>
      <c r="H73" s="176">
        <v>80</v>
      </c>
      <c r="I73" s="13">
        <v>0</v>
      </c>
      <c r="J73" s="13">
        <f t="shared" si="1"/>
        <v>0</v>
      </c>
    </row>
    <row r="74" spans="4:10" ht="12.75">
      <c r="D74" s="101" t="s">
        <v>406</v>
      </c>
      <c r="E74" s="97" t="s">
        <v>2036</v>
      </c>
      <c r="F74" s="175" t="s">
        <v>2037</v>
      </c>
      <c r="G74" s="17" t="s">
        <v>112</v>
      </c>
      <c r="H74" s="176">
        <v>30</v>
      </c>
      <c r="I74" s="13">
        <v>0</v>
      </c>
      <c r="J74" s="13">
        <f t="shared" si="1"/>
        <v>0</v>
      </c>
    </row>
    <row r="75" spans="4:10" ht="12.75">
      <c r="D75" s="101" t="s">
        <v>409</v>
      </c>
      <c r="E75" s="97" t="s">
        <v>389</v>
      </c>
      <c r="F75" s="175" t="s">
        <v>2038</v>
      </c>
      <c r="G75" s="17" t="s">
        <v>112</v>
      </c>
      <c r="H75" s="176">
        <v>10</v>
      </c>
      <c r="I75" s="13">
        <v>0</v>
      </c>
      <c r="J75" s="13">
        <f t="shared" si="1"/>
        <v>0</v>
      </c>
    </row>
    <row r="76" spans="4:10" ht="12.75">
      <c r="D76" s="101" t="s">
        <v>766</v>
      </c>
      <c r="E76" s="97" t="s">
        <v>385</v>
      </c>
      <c r="F76" s="175" t="s">
        <v>2039</v>
      </c>
      <c r="G76" s="17" t="s">
        <v>112</v>
      </c>
      <c r="H76" s="176">
        <v>300</v>
      </c>
      <c r="I76" s="13">
        <v>0</v>
      </c>
      <c r="J76" s="13">
        <f t="shared" si="1"/>
        <v>0</v>
      </c>
    </row>
    <row r="77" spans="4:10" ht="12.75">
      <c r="D77" s="101" t="s">
        <v>769</v>
      </c>
      <c r="E77" s="97" t="s">
        <v>2040</v>
      </c>
      <c r="F77" s="175" t="s">
        <v>2041</v>
      </c>
      <c r="G77" s="17" t="s">
        <v>112</v>
      </c>
      <c r="H77" s="176">
        <v>240</v>
      </c>
      <c r="I77" s="13">
        <v>0</v>
      </c>
      <c r="J77" s="13">
        <f t="shared" si="1"/>
        <v>0</v>
      </c>
    </row>
    <row r="78" spans="4:10" ht="12.75">
      <c r="D78" s="101" t="s">
        <v>771</v>
      </c>
      <c r="E78" s="97" t="s">
        <v>383</v>
      </c>
      <c r="F78" s="175" t="s">
        <v>2042</v>
      </c>
      <c r="G78" s="17" t="s">
        <v>112</v>
      </c>
      <c r="H78" s="176">
        <v>240</v>
      </c>
      <c r="I78" s="13">
        <v>0</v>
      </c>
      <c r="J78" s="13">
        <f t="shared" si="1"/>
        <v>0</v>
      </c>
    </row>
    <row r="79" spans="4:10" ht="26.25">
      <c r="D79" s="101" t="s">
        <v>773</v>
      </c>
      <c r="E79" s="97" t="s">
        <v>2043</v>
      </c>
      <c r="F79" s="175" t="s">
        <v>2044</v>
      </c>
      <c r="G79" s="17" t="s">
        <v>21</v>
      </c>
      <c r="H79" s="176">
        <v>2</v>
      </c>
      <c r="I79" s="13">
        <v>0</v>
      </c>
      <c r="J79" s="13">
        <f t="shared" si="1"/>
        <v>0</v>
      </c>
    </row>
    <row r="80" spans="4:10" ht="30" customHeight="1">
      <c r="D80" s="101" t="s">
        <v>775</v>
      </c>
      <c r="E80" s="97" t="s">
        <v>2082</v>
      </c>
      <c r="F80" s="175" t="s">
        <v>2046</v>
      </c>
      <c r="G80" s="17" t="s">
        <v>21</v>
      </c>
      <c r="H80" s="176">
        <v>8</v>
      </c>
      <c r="I80" s="13">
        <v>0</v>
      </c>
      <c r="J80" s="13">
        <f t="shared" si="1"/>
        <v>0</v>
      </c>
    </row>
    <row r="81" spans="2:10" ht="12.75">
      <c r="B81" s="81"/>
      <c r="C81" s="81"/>
      <c r="D81" s="99" t="s">
        <v>777</v>
      </c>
      <c r="E81" s="103" t="s">
        <v>2048</v>
      </c>
      <c r="F81" s="186" t="s">
        <v>2049</v>
      </c>
      <c r="G81" s="19" t="s">
        <v>843</v>
      </c>
      <c r="H81" s="187">
        <v>1</v>
      </c>
      <c r="I81" s="29">
        <v>0</v>
      </c>
      <c r="J81" s="29">
        <f t="shared" si="1"/>
        <v>0</v>
      </c>
    </row>
    <row r="82" spans="4:10" ht="12.75">
      <c r="D82" s="101"/>
      <c r="I82" s="32" t="s">
        <v>2083</v>
      </c>
      <c r="J82" s="31">
        <f>SUM(J58:J81)</f>
        <v>0</v>
      </c>
    </row>
    <row r="83" spans="4:10" ht="12.75">
      <c r="D83" s="101"/>
      <c r="I83" s="13"/>
      <c r="J83" s="13"/>
    </row>
    <row r="84" spans="4:10" ht="12.75">
      <c r="D84" s="101"/>
      <c r="I84" s="13"/>
      <c r="J84" s="13"/>
    </row>
    <row r="85" spans="3:10" s="189" customFormat="1" ht="13.5">
      <c r="C85" s="45" t="s">
        <v>928</v>
      </c>
      <c r="F85" s="190"/>
      <c r="G85" s="191"/>
      <c r="H85" s="192"/>
      <c r="I85" s="13"/>
      <c r="J85" s="13"/>
    </row>
    <row r="86" spans="4:10" ht="66">
      <c r="D86" s="101" t="s">
        <v>19</v>
      </c>
      <c r="E86" s="97" t="s">
        <v>854</v>
      </c>
      <c r="F86" s="175" t="s">
        <v>2051</v>
      </c>
      <c r="G86" s="17" t="s">
        <v>21</v>
      </c>
      <c r="H86" s="176">
        <v>1</v>
      </c>
      <c r="I86" s="13">
        <v>0</v>
      </c>
      <c r="J86" s="13">
        <f t="shared" si="1"/>
        <v>0</v>
      </c>
    </row>
    <row r="87" spans="4:10" ht="52.5">
      <c r="D87" s="101" t="s">
        <v>24</v>
      </c>
      <c r="E87" s="97" t="s">
        <v>855</v>
      </c>
      <c r="F87" s="175" t="s">
        <v>2052</v>
      </c>
      <c r="G87" s="17" t="s">
        <v>21</v>
      </c>
      <c r="H87" s="176">
        <v>6</v>
      </c>
      <c r="I87" s="13">
        <v>0</v>
      </c>
      <c r="J87" s="13">
        <f t="shared" si="1"/>
        <v>0</v>
      </c>
    </row>
    <row r="88" spans="4:10" ht="52.5">
      <c r="D88" s="101" t="s">
        <v>27</v>
      </c>
      <c r="E88" s="97" t="s">
        <v>856</v>
      </c>
      <c r="F88" s="188" t="s">
        <v>2053</v>
      </c>
      <c r="G88" s="17" t="s">
        <v>21</v>
      </c>
      <c r="H88" s="176">
        <v>2</v>
      </c>
      <c r="I88" s="13">
        <v>0</v>
      </c>
      <c r="J88" s="13">
        <f t="shared" si="1"/>
        <v>0</v>
      </c>
    </row>
    <row r="89" spans="4:10" ht="52.5">
      <c r="D89" s="101" t="s">
        <v>28</v>
      </c>
      <c r="E89" s="97" t="s">
        <v>2084</v>
      </c>
      <c r="F89" s="175" t="s">
        <v>2085</v>
      </c>
      <c r="G89" s="17" t="s">
        <v>112</v>
      </c>
      <c r="H89" s="176">
        <v>15</v>
      </c>
      <c r="I89" s="13">
        <v>0</v>
      </c>
      <c r="J89" s="13">
        <f t="shared" si="1"/>
        <v>0</v>
      </c>
    </row>
    <row r="90" spans="4:10" ht="52.5">
      <c r="D90" s="101" t="s">
        <v>29</v>
      </c>
      <c r="E90" s="97" t="s">
        <v>2054</v>
      </c>
      <c r="F90" s="175" t="s">
        <v>2055</v>
      </c>
      <c r="G90" s="17" t="s">
        <v>112</v>
      </c>
      <c r="H90" s="176">
        <v>85</v>
      </c>
      <c r="I90" s="13">
        <v>0</v>
      </c>
      <c r="J90" s="13">
        <f t="shared" si="1"/>
        <v>0</v>
      </c>
    </row>
    <row r="91" spans="4:10" ht="52.5">
      <c r="D91" s="101" t="s">
        <v>62</v>
      </c>
      <c r="E91" s="97" t="s">
        <v>2056</v>
      </c>
      <c r="F91" s="175" t="s">
        <v>2057</v>
      </c>
      <c r="G91" s="17" t="s">
        <v>112</v>
      </c>
      <c r="H91" s="176">
        <v>40</v>
      </c>
      <c r="I91" s="13">
        <v>0</v>
      </c>
      <c r="J91" s="13">
        <f t="shared" si="1"/>
        <v>0</v>
      </c>
    </row>
    <row r="92" spans="4:10" ht="39">
      <c r="D92" s="101" t="s">
        <v>63</v>
      </c>
      <c r="E92" s="97" t="s">
        <v>2058</v>
      </c>
      <c r="F92" s="175" t="s">
        <v>2059</v>
      </c>
      <c r="G92" s="17" t="s">
        <v>21</v>
      </c>
      <c r="H92" s="176">
        <v>9</v>
      </c>
      <c r="I92" s="13">
        <v>0</v>
      </c>
      <c r="J92" s="13">
        <f t="shared" si="1"/>
        <v>0</v>
      </c>
    </row>
    <row r="93" spans="2:10" ht="26.25">
      <c r="B93" s="81"/>
      <c r="C93" s="81"/>
      <c r="D93" s="99" t="s">
        <v>65</v>
      </c>
      <c r="E93" s="103" t="s">
        <v>2060</v>
      </c>
      <c r="F93" s="186" t="s">
        <v>2061</v>
      </c>
      <c r="G93" s="19" t="s">
        <v>112</v>
      </c>
      <c r="H93" s="187">
        <v>240</v>
      </c>
      <c r="I93" s="29">
        <v>0</v>
      </c>
      <c r="J93" s="29">
        <f t="shared" si="1"/>
        <v>0</v>
      </c>
    </row>
    <row r="94" spans="4:10" ht="12.75">
      <c r="D94" s="101"/>
      <c r="I94" s="32" t="s">
        <v>935</v>
      </c>
      <c r="J94" s="31">
        <f>SUM(J85:J93)</f>
        <v>0</v>
      </c>
    </row>
    <row r="95" spans="4:10" ht="12.75">
      <c r="D95" s="101"/>
      <c r="I95" s="13"/>
      <c r="J95" s="13"/>
    </row>
    <row r="96" spans="4:10" ht="12.75">
      <c r="D96" s="101"/>
      <c r="I96" s="13"/>
      <c r="J96" s="13"/>
    </row>
    <row r="97" spans="3:10" s="179" customFormat="1" ht="12.75">
      <c r="C97" s="45" t="s">
        <v>2086</v>
      </c>
      <c r="F97" s="180"/>
      <c r="G97" s="181"/>
      <c r="H97" s="182"/>
      <c r="I97" s="13"/>
      <c r="J97" s="13"/>
    </row>
    <row r="98" spans="4:10" ht="57" customHeight="1">
      <c r="D98" s="100" t="s">
        <v>19</v>
      </c>
      <c r="E98" s="97" t="s">
        <v>859</v>
      </c>
      <c r="F98" s="175" t="s">
        <v>2063</v>
      </c>
      <c r="G98" s="17" t="s">
        <v>843</v>
      </c>
      <c r="H98" s="176">
        <v>1</v>
      </c>
      <c r="I98" s="13">
        <v>0</v>
      </c>
      <c r="J98" s="13">
        <f t="shared" si="1"/>
        <v>0</v>
      </c>
    </row>
    <row r="99" spans="4:10" ht="26.25">
      <c r="D99" s="100" t="s">
        <v>24</v>
      </c>
      <c r="E99" s="97" t="s">
        <v>2064</v>
      </c>
      <c r="F99" s="175" t="s">
        <v>2065</v>
      </c>
      <c r="G99" s="17" t="s">
        <v>21</v>
      </c>
      <c r="H99" s="176">
        <v>4</v>
      </c>
      <c r="I99" s="13">
        <v>0</v>
      </c>
      <c r="J99" s="13">
        <f t="shared" si="1"/>
        <v>0</v>
      </c>
    </row>
    <row r="100" spans="4:10" ht="12.75">
      <c r="D100" s="100" t="s">
        <v>27</v>
      </c>
      <c r="E100" s="97" t="s">
        <v>860</v>
      </c>
      <c r="F100" s="175" t="s">
        <v>2066</v>
      </c>
      <c r="G100" s="17" t="s">
        <v>843</v>
      </c>
      <c r="H100" s="176">
        <v>1</v>
      </c>
      <c r="I100" s="13">
        <v>0</v>
      </c>
      <c r="J100" s="13">
        <f t="shared" si="1"/>
        <v>0</v>
      </c>
    </row>
    <row r="101" spans="4:10" ht="12.75">
      <c r="D101" s="100" t="s">
        <v>28</v>
      </c>
      <c r="E101" s="97" t="s">
        <v>2067</v>
      </c>
      <c r="F101" s="175" t="s">
        <v>244</v>
      </c>
      <c r="G101" s="134" t="s">
        <v>1978</v>
      </c>
      <c r="H101" s="319">
        <v>10</v>
      </c>
      <c r="I101" s="398">
        <v>55</v>
      </c>
      <c r="J101" s="13">
        <f t="shared" si="1"/>
        <v>550</v>
      </c>
    </row>
    <row r="102" spans="2:10" ht="39" customHeight="1">
      <c r="B102" s="81"/>
      <c r="C102" s="81"/>
      <c r="D102" s="99" t="s">
        <v>29</v>
      </c>
      <c r="E102" s="103" t="s">
        <v>2068</v>
      </c>
      <c r="F102" s="186" t="s">
        <v>2069</v>
      </c>
      <c r="G102" s="19" t="s">
        <v>843</v>
      </c>
      <c r="H102" s="187">
        <v>1</v>
      </c>
      <c r="I102" s="29">
        <v>0</v>
      </c>
      <c r="J102" s="29">
        <f t="shared" si="1"/>
        <v>0</v>
      </c>
    </row>
    <row r="103" spans="9:10" ht="12.75">
      <c r="I103" s="32" t="s">
        <v>2087</v>
      </c>
      <c r="J103" s="31">
        <f>SUM(J97:J102)</f>
        <v>550</v>
      </c>
    </row>
    <row r="104" spans="9:10" ht="12.75">
      <c r="I104" s="32" t="s">
        <v>2088</v>
      </c>
      <c r="J104" s="31">
        <f>J103+J94+J82</f>
        <v>550</v>
      </c>
    </row>
    <row r="105" spans="9:10" ht="12.75">
      <c r="I105" s="13"/>
      <c r="J105" s="13"/>
    </row>
    <row r="106" spans="2:10" s="179" customFormat="1" ht="12.75">
      <c r="B106" s="45" t="s">
        <v>2089</v>
      </c>
      <c r="C106" s="77"/>
      <c r="F106" s="180"/>
      <c r="G106" s="181"/>
      <c r="H106" s="182"/>
      <c r="I106" s="13"/>
      <c r="J106" s="13"/>
    </row>
    <row r="107" spans="2:10" s="179" customFormat="1" ht="12.75">
      <c r="B107" s="77"/>
      <c r="C107" s="45" t="s">
        <v>2090</v>
      </c>
      <c r="F107" s="180"/>
      <c r="G107" s="181"/>
      <c r="H107" s="182"/>
      <c r="I107" s="13"/>
      <c r="J107" s="13"/>
    </row>
    <row r="108" spans="4:10" ht="118.5">
      <c r="D108" s="101" t="s">
        <v>19</v>
      </c>
      <c r="E108" s="97" t="s">
        <v>2091</v>
      </c>
      <c r="F108" s="175" t="s">
        <v>2092</v>
      </c>
      <c r="G108" s="17" t="s">
        <v>21</v>
      </c>
      <c r="H108" s="176">
        <v>1</v>
      </c>
      <c r="I108" s="13">
        <v>0</v>
      </c>
      <c r="J108" s="13">
        <f t="shared" si="1"/>
        <v>0</v>
      </c>
    </row>
    <row r="109" spans="4:10" ht="66">
      <c r="D109" s="101" t="s">
        <v>24</v>
      </c>
      <c r="E109" s="97" t="s">
        <v>2016</v>
      </c>
      <c r="F109" s="175" t="s">
        <v>2093</v>
      </c>
      <c r="G109" s="17" t="s">
        <v>21</v>
      </c>
      <c r="H109" s="176">
        <v>1</v>
      </c>
      <c r="I109" s="13">
        <v>0</v>
      </c>
      <c r="J109" s="13">
        <f t="shared" si="1"/>
        <v>0</v>
      </c>
    </row>
    <row r="110" spans="4:10" ht="69" customHeight="1">
      <c r="D110" s="101" t="s">
        <v>27</v>
      </c>
      <c r="E110" s="97" t="s">
        <v>381</v>
      </c>
      <c r="F110" s="175" t="s">
        <v>2094</v>
      </c>
      <c r="G110" s="17" t="s">
        <v>21</v>
      </c>
      <c r="H110" s="176">
        <v>1</v>
      </c>
      <c r="I110" s="13">
        <v>0</v>
      </c>
      <c r="J110" s="13">
        <f t="shared" si="1"/>
        <v>0</v>
      </c>
    </row>
    <row r="111" spans="4:10" ht="105">
      <c r="D111" s="101" t="s">
        <v>28</v>
      </c>
      <c r="E111" s="97" t="s">
        <v>407</v>
      </c>
      <c r="F111" s="175" t="s">
        <v>2095</v>
      </c>
      <c r="G111" s="17" t="s">
        <v>21</v>
      </c>
      <c r="H111" s="176">
        <v>4</v>
      </c>
      <c r="I111" s="13">
        <v>0</v>
      </c>
      <c r="J111" s="13">
        <f t="shared" si="1"/>
        <v>0</v>
      </c>
    </row>
    <row r="112" spans="4:10" ht="39">
      <c r="D112" s="101" t="s">
        <v>29</v>
      </c>
      <c r="E112" s="97" t="s">
        <v>2096</v>
      </c>
      <c r="F112" s="175" t="s">
        <v>2097</v>
      </c>
      <c r="G112" s="17" t="s">
        <v>21</v>
      </c>
      <c r="H112" s="176">
        <v>1</v>
      </c>
      <c r="I112" s="13">
        <v>0</v>
      </c>
      <c r="J112" s="13">
        <f>H112*I112</f>
        <v>0</v>
      </c>
    </row>
    <row r="113" spans="4:10" ht="23.25" customHeight="1">
      <c r="D113" s="101" t="s">
        <v>62</v>
      </c>
      <c r="E113" s="97" t="s">
        <v>2098</v>
      </c>
      <c r="F113" s="175" t="s">
        <v>2099</v>
      </c>
      <c r="G113" s="17" t="s">
        <v>21</v>
      </c>
      <c r="H113" s="176">
        <v>1</v>
      </c>
      <c r="I113" s="13">
        <v>0</v>
      </c>
      <c r="J113" s="13">
        <f>H113*I113</f>
        <v>0</v>
      </c>
    </row>
    <row r="114" spans="4:10" ht="26.25">
      <c r="D114" s="101" t="s">
        <v>63</v>
      </c>
      <c r="E114" s="97" t="s">
        <v>666</v>
      </c>
      <c r="F114" s="175" t="s">
        <v>2076</v>
      </c>
      <c r="G114" s="17" t="s">
        <v>21</v>
      </c>
      <c r="H114" s="176">
        <v>10</v>
      </c>
      <c r="I114" s="13">
        <v>0</v>
      </c>
      <c r="J114" s="13">
        <f t="shared" si="1"/>
        <v>0</v>
      </c>
    </row>
    <row r="115" spans="4:10" ht="26.25">
      <c r="D115" s="101" t="s">
        <v>65</v>
      </c>
      <c r="E115" s="97" t="s">
        <v>669</v>
      </c>
      <c r="F115" s="175" t="s">
        <v>2021</v>
      </c>
      <c r="G115" s="17" t="s">
        <v>21</v>
      </c>
      <c r="H115" s="176">
        <v>4</v>
      </c>
      <c r="I115" s="13">
        <v>0</v>
      </c>
      <c r="J115" s="13">
        <f t="shared" si="1"/>
        <v>0</v>
      </c>
    </row>
    <row r="116" spans="4:10" ht="26.25">
      <c r="D116" s="101" t="s">
        <v>68</v>
      </c>
      <c r="E116" s="97" t="s">
        <v>2022</v>
      </c>
      <c r="F116" s="175" t="s">
        <v>2023</v>
      </c>
      <c r="G116" s="17" t="s">
        <v>21</v>
      </c>
      <c r="H116" s="176">
        <v>4</v>
      </c>
      <c r="I116" s="13">
        <v>0</v>
      </c>
      <c r="J116" s="13">
        <f t="shared" si="1"/>
        <v>0</v>
      </c>
    </row>
    <row r="117" spans="4:10" ht="26.25">
      <c r="D117" s="101" t="s">
        <v>391</v>
      </c>
      <c r="E117" s="97" t="s">
        <v>840</v>
      </c>
      <c r="F117" s="175" t="s">
        <v>2077</v>
      </c>
      <c r="G117" s="17" t="s">
        <v>21</v>
      </c>
      <c r="H117" s="176">
        <v>6</v>
      </c>
      <c r="I117" s="13">
        <v>0</v>
      </c>
      <c r="J117" s="13">
        <f t="shared" si="1"/>
        <v>0</v>
      </c>
    </row>
    <row r="118" spans="4:10" ht="26.25">
      <c r="D118" s="101" t="s">
        <v>394</v>
      </c>
      <c r="E118" s="97" t="s">
        <v>2025</v>
      </c>
      <c r="F118" s="175" t="s">
        <v>2026</v>
      </c>
      <c r="G118" s="17" t="s">
        <v>21</v>
      </c>
      <c r="H118" s="176">
        <v>2</v>
      </c>
      <c r="I118" s="13">
        <v>0</v>
      </c>
      <c r="J118" s="13">
        <f t="shared" si="1"/>
        <v>0</v>
      </c>
    </row>
    <row r="119" spans="4:10" ht="26.25">
      <c r="D119" s="101" t="s">
        <v>397</v>
      </c>
      <c r="E119" s="97" t="s">
        <v>410</v>
      </c>
      <c r="F119" s="175" t="s">
        <v>2027</v>
      </c>
      <c r="G119" s="17" t="s">
        <v>21</v>
      </c>
      <c r="H119" s="176">
        <v>2</v>
      </c>
      <c r="I119" s="13">
        <v>0</v>
      </c>
      <c r="J119" s="13">
        <f t="shared" si="1"/>
        <v>0</v>
      </c>
    </row>
    <row r="120" spans="4:10" ht="39">
      <c r="D120" s="101" t="s">
        <v>400</v>
      </c>
      <c r="E120" s="97" t="s">
        <v>387</v>
      </c>
      <c r="F120" s="175" t="s">
        <v>2081</v>
      </c>
      <c r="G120" s="17" t="s">
        <v>21</v>
      </c>
      <c r="H120" s="176">
        <v>2</v>
      </c>
      <c r="I120" s="13">
        <v>0</v>
      </c>
      <c r="J120" s="13">
        <f t="shared" si="1"/>
        <v>0</v>
      </c>
    </row>
    <row r="121" spans="4:10" ht="26.25">
      <c r="D121" s="101" t="s">
        <v>403</v>
      </c>
      <c r="E121" s="97" t="s">
        <v>2029</v>
      </c>
      <c r="F121" s="175" t="s">
        <v>2030</v>
      </c>
      <c r="G121" s="17" t="s">
        <v>21</v>
      </c>
      <c r="H121" s="176">
        <v>2</v>
      </c>
      <c r="I121" s="13">
        <v>0</v>
      </c>
      <c r="J121" s="13">
        <f t="shared" si="1"/>
        <v>0</v>
      </c>
    </row>
    <row r="122" spans="4:10" ht="66">
      <c r="D122" s="101" t="s">
        <v>406</v>
      </c>
      <c r="E122" s="97" t="s">
        <v>2031</v>
      </c>
      <c r="F122" s="175" t="s">
        <v>2032</v>
      </c>
      <c r="G122" s="17" t="s">
        <v>21</v>
      </c>
      <c r="H122" s="176">
        <v>6</v>
      </c>
      <c r="I122" s="13">
        <v>0</v>
      </c>
      <c r="J122" s="13">
        <f t="shared" si="1"/>
        <v>0</v>
      </c>
    </row>
    <row r="123" spans="4:10" ht="12.75">
      <c r="D123" s="101" t="s">
        <v>409</v>
      </c>
      <c r="E123" s="97" t="s">
        <v>2033</v>
      </c>
      <c r="F123" s="175" t="s">
        <v>2034</v>
      </c>
      <c r="G123" s="17" t="s">
        <v>112</v>
      </c>
      <c r="H123" s="176">
        <v>270</v>
      </c>
      <c r="I123" s="13">
        <v>0</v>
      </c>
      <c r="J123" s="13">
        <f t="shared" si="1"/>
        <v>0</v>
      </c>
    </row>
    <row r="124" spans="4:10" ht="12.75">
      <c r="D124" s="101" t="s">
        <v>766</v>
      </c>
      <c r="E124" s="97" t="s">
        <v>404</v>
      </c>
      <c r="F124" s="175" t="s">
        <v>2035</v>
      </c>
      <c r="G124" s="17" t="s">
        <v>112</v>
      </c>
      <c r="H124" s="176">
        <v>100</v>
      </c>
      <c r="I124" s="13">
        <v>0</v>
      </c>
      <c r="J124" s="13">
        <f t="shared" si="1"/>
        <v>0</v>
      </c>
    </row>
    <row r="125" spans="4:10" ht="12.75">
      <c r="D125" s="101" t="s">
        <v>769</v>
      </c>
      <c r="E125" s="97" t="s">
        <v>2036</v>
      </c>
      <c r="F125" s="175" t="s">
        <v>2037</v>
      </c>
      <c r="G125" s="17" t="s">
        <v>112</v>
      </c>
      <c r="H125" s="176">
        <v>50</v>
      </c>
      <c r="I125" s="13">
        <v>0</v>
      </c>
      <c r="J125" s="13">
        <f t="shared" si="1"/>
        <v>0</v>
      </c>
    </row>
    <row r="126" spans="4:10" ht="12.75">
      <c r="D126" s="101" t="s">
        <v>771</v>
      </c>
      <c r="E126" s="97" t="s">
        <v>389</v>
      </c>
      <c r="F126" s="175" t="s">
        <v>2038</v>
      </c>
      <c r="G126" s="17" t="s">
        <v>112</v>
      </c>
      <c r="H126" s="176">
        <v>10</v>
      </c>
      <c r="I126" s="13">
        <v>0</v>
      </c>
      <c r="J126" s="13">
        <f t="shared" si="1"/>
        <v>0</v>
      </c>
    </row>
    <row r="127" spans="4:10" ht="12.75">
      <c r="D127" s="101" t="s">
        <v>773</v>
      </c>
      <c r="E127" s="97" t="s">
        <v>385</v>
      </c>
      <c r="F127" s="175" t="s">
        <v>2039</v>
      </c>
      <c r="G127" s="17" t="s">
        <v>112</v>
      </c>
      <c r="H127" s="176">
        <v>270</v>
      </c>
      <c r="I127" s="13">
        <v>0</v>
      </c>
      <c r="J127" s="13">
        <f t="shared" si="1"/>
        <v>0</v>
      </c>
    </row>
    <row r="128" spans="4:10" ht="12.75">
      <c r="D128" s="101" t="s">
        <v>775</v>
      </c>
      <c r="E128" s="97" t="s">
        <v>2040</v>
      </c>
      <c r="F128" s="175" t="s">
        <v>2041</v>
      </c>
      <c r="G128" s="17" t="s">
        <v>112</v>
      </c>
      <c r="H128" s="176">
        <v>200</v>
      </c>
      <c r="I128" s="13">
        <v>0</v>
      </c>
      <c r="J128" s="13">
        <f t="shared" si="1"/>
        <v>0</v>
      </c>
    </row>
    <row r="129" spans="4:10" ht="12.75">
      <c r="D129" s="101" t="s">
        <v>777</v>
      </c>
      <c r="E129" s="97" t="s">
        <v>2100</v>
      </c>
      <c r="F129" s="175" t="s">
        <v>2101</v>
      </c>
      <c r="G129" s="17" t="s">
        <v>112</v>
      </c>
      <c r="H129" s="176">
        <v>350</v>
      </c>
      <c r="I129" s="13">
        <v>0</v>
      </c>
      <c r="J129" s="13">
        <f t="shared" si="1"/>
        <v>0</v>
      </c>
    </row>
    <row r="130" spans="4:10" ht="12.75">
      <c r="D130" s="101" t="s">
        <v>2047</v>
      </c>
      <c r="E130" s="97" t="s">
        <v>383</v>
      </c>
      <c r="F130" s="175" t="s">
        <v>2042</v>
      </c>
      <c r="G130" s="17" t="s">
        <v>112</v>
      </c>
      <c r="H130" s="176">
        <v>210</v>
      </c>
      <c r="I130" s="13">
        <v>0</v>
      </c>
      <c r="J130" s="13">
        <f t="shared" si="1"/>
        <v>0</v>
      </c>
    </row>
    <row r="131" spans="4:10" ht="26.25">
      <c r="D131" s="101" t="s">
        <v>2102</v>
      </c>
      <c r="E131" s="97" t="s">
        <v>2043</v>
      </c>
      <c r="F131" s="175" t="s">
        <v>2044</v>
      </c>
      <c r="G131" s="17" t="s">
        <v>21</v>
      </c>
      <c r="H131" s="176">
        <v>2</v>
      </c>
      <c r="I131" s="13">
        <v>0</v>
      </c>
      <c r="J131" s="13">
        <f t="shared" si="1"/>
        <v>0</v>
      </c>
    </row>
    <row r="132" spans="4:10" ht="26.25">
      <c r="D132" s="101" t="s">
        <v>2103</v>
      </c>
      <c r="E132" s="97" t="s">
        <v>2082</v>
      </c>
      <c r="F132" s="175" t="s">
        <v>2046</v>
      </c>
      <c r="G132" s="17" t="s">
        <v>21</v>
      </c>
      <c r="H132" s="176">
        <v>8</v>
      </c>
      <c r="I132" s="13">
        <v>0</v>
      </c>
      <c r="J132" s="13">
        <f t="shared" si="1"/>
        <v>0</v>
      </c>
    </row>
    <row r="133" spans="2:10" ht="12.75">
      <c r="B133" s="81"/>
      <c r="C133" s="81"/>
      <c r="D133" s="99" t="s">
        <v>2104</v>
      </c>
      <c r="E133" s="103" t="s">
        <v>2048</v>
      </c>
      <c r="F133" s="186" t="s">
        <v>2049</v>
      </c>
      <c r="G133" s="19" t="s">
        <v>843</v>
      </c>
      <c r="H133" s="187">
        <v>1</v>
      </c>
      <c r="I133" s="29">
        <v>0</v>
      </c>
      <c r="J133" s="29">
        <f t="shared" si="1"/>
        <v>0</v>
      </c>
    </row>
    <row r="134" spans="4:10" ht="12.75">
      <c r="D134" s="101"/>
      <c r="I134" s="32" t="s">
        <v>2105</v>
      </c>
      <c r="J134" s="31">
        <f>SUM(J106:J133)</f>
        <v>0</v>
      </c>
    </row>
    <row r="135" spans="4:10" ht="12.75">
      <c r="D135" s="101"/>
      <c r="I135" s="13"/>
      <c r="J135" s="13"/>
    </row>
    <row r="136" spans="4:10" ht="12.75">
      <c r="D136" s="101"/>
      <c r="I136" s="13"/>
      <c r="J136" s="13"/>
    </row>
    <row r="137" spans="3:10" s="179" customFormat="1" ht="12.75">
      <c r="C137" s="45" t="s">
        <v>952</v>
      </c>
      <c r="F137" s="180"/>
      <c r="G137" s="181"/>
      <c r="H137" s="182"/>
      <c r="I137" s="13"/>
      <c r="J137" s="13"/>
    </row>
    <row r="138" spans="4:10" ht="66">
      <c r="D138" s="101" t="s">
        <v>19</v>
      </c>
      <c r="E138" s="97" t="s">
        <v>854</v>
      </c>
      <c r="F138" s="175" t="s">
        <v>2051</v>
      </c>
      <c r="G138" s="17" t="s">
        <v>21</v>
      </c>
      <c r="H138" s="176">
        <v>1</v>
      </c>
      <c r="I138" s="13">
        <v>0</v>
      </c>
      <c r="J138" s="13">
        <f aca="true" t="shared" si="2" ref="J138:J184">H138*I138</f>
        <v>0</v>
      </c>
    </row>
    <row r="139" spans="4:10" ht="52.5">
      <c r="D139" s="101" t="s">
        <v>24</v>
      </c>
      <c r="E139" s="97" t="s">
        <v>855</v>
      </c>
      <c r="F139" s="175" t="s">
        <v>2052</v>
      </c>
      <c r="G139" s="17" t="s">
        <v>21</v>
      </c>
      <c r="H139" s="176">
        <v>6</v>
      </c>
      <c r="I139" s="13">
        <v>0</v>
      </c>
      <c r="J139" s="13">
        <f t="shared" si="2"/>
        <v>0</v>
      </c>
    </row>
    <row r="140" spans="4:10" ht="52.5">
      <c r="D140" s="101" t="s">
        <v>27</v>
      </c>
      <c r="E140" s="97" t="s">
        <v>856</v>
      </c>
      <c r="F140" s="188" t="s">
        <v>2053</v>
      </c>
      <c r="G140" s="17" t="s">
        <v>21</v>
      </c>
      <c r="H140" s="176">
        <v>2</v>
      </c>
      <c r="I140" s="13">
        <v>0</v>
      </c>
      <c r="J140" s="13">
        <f t="shared" si="2"/>
        <v>0</v>
      </c>
    </row>
    <row r="141" spans="4:10" ht="52.5">
      <c r="D141" s="101" t="s">
        <v>28</v>
      </c>
      <c r="E141" s="97" t="s">
        <v>2054</v>
      </c>
      <c r="F141" s="175" t="s">
        <v>2055</v>
      </c>
      <c r="G141" s="17" t="s">
        <v>112</v>
      </c>
      <c r="H141" s="176">
        <v>80</v>
      </c>
      <c r="I141" s="13">
        <v>0</v>
      </c>
      <c r="J141" s="13">
        <f t="shared" si="2"/>
        <v>0</v>
      </c>
    </row>
    <row r="142" spans="4:10" ht="52.5">
      <c r="D142" s="101" t="s">
        <v>29</v>
      </c>
      <c r="E142" s="97" t="s">
        <v>2056</v>
      </c>
      <c r="F142" s="175" t="s">
        <v>2057</v>
      </c>
      <c r="G142" s="17" t="s">
        <v>112</v>
      </c>
      <c r="H142" s="176">
        <v>40</v>
      </c>
      <c r="I142" s="13">
        <v>0</v>
      </c>
      <c r="J142" s="13">
        <f t="shared" si="2"/>
        <v>0</v>
      </c>
    </row>
    <row r="143" spans="4:10" ht="66">
      <c r="D143" s="101" t="s">
        <v>62</v>
      </c>
      <c r="E143" s="97" t="s">
        <v>2106</v>
      </c>
      <c r="F143" s="175" t="s">
        <v>2107</v>
      </c>
      <c r="G143" s="17" t="s">
        <v>112</v>
      </c>
      <c r="H143" s="176">
        <v>230</v>
      </c>
      <c r="I143" s="13">
        <v>0</v>
      </c>
      <c r="J143" s="13">
        <f t="shared" si="2"/>
        <v>0</v>
      </c>
    </row>
    <row r="144" spans="4:10" ht="12.75">
      <c r="D144" s="101" t="s">
        <v>63</v>
      </c>
      <c r="E144" s="97" t="s">
        <v>2108</v>
      </c>
      <c r="F144" s="175" t="s">
        <v>2109</v>
      </c>
      <c r="G144" s="17" t="s">
        <v>112</v>
      </c>
      <c r="H144" s="176">
        <v>10</v>
      </c>
      <c r="I144" s="13">
        <v>0</v>
      </c>
      <c r="J144" s="13">
        <f t="shared" si="2"/>
        <v>0</v>
      </c>
    </row>
    <row r="145" spans="4:10" ht="39">
      <c r="D145" s="101" t="s">
        <v>65</v>
      </c>
      <c r="E145" s="97" t="s">
        <v>2058</v>
      </c>
      <c r="F145" s="175" t="s">
        <v>2059</v>
      </c>
      <c r="G145" s="17" t="s">
        <v>21</v>
      </c>
      <c r="H145" s="176">
        <v>9</v>
      </c>
      <c r="I145" s="13">
        <v>0</v>
      </c>
      <c r="J145" s="13">
        <f t="shared" si="2"/>
        <v>0</v>
      </c>
    </row>
    <row r="146" spans="2:10" ht="26.25">
      <c r="B146" s="81"/>
      <c r="C146" s="81"/>
      <c r="D146" s="99" t="s">
        <v>68</v>
      </c>
      <c r="E146" s="103" t="s">
        <v>2060</v>
      </c>
      <c r="F146" s="186" t="s">
        <v>2061</v>
      </c>
      <c r="G146" s="19" t="s">
        <v>112</v>
      </c>
      <c r="H146" s="187">
        <v>210</v>
      </c>
      <c r="I146" s="29">
        <v>0</v>
      </c>
      <c r="J146" s="29">
        <f t="shared" si="2"/>
        <v>0</v>
      </c>
    </row>
    <row r="147" spans="4:10" ht="12.75">
      <c r="D147" s="101"/>
      <c r="I147" s="32" t="s">
        <v>956</v>
      </c>
      <c r="J147" s="31">
        <f>SUM(J137:J146)</f>
        <v>0</v>
      </c>
    </row>
    <row r="148" spans="4:10" ht="12.75">
      <c r="D148" s="101"/>
      <c r="I148" s="13"/>
      <c r="J148" s="13"/>
    </row>
    <row r="149" spans="4:10" ht="12.75">
      <c r="D149" s="101"/>
      <c r="I149" s="13"/>
      <c r="J149" s="13"/>
    </row>
    <row r="150" spans="3:10" s="179" customFormat="1" ht="12.75">
      <c r="C150" s="45" t="s">
        <v>2110</v>
      </c>
      <c r="F150" s="180"/>
      <c r="G150" s="181"/>
      <c r="H150" s="182"/>
      <c r="I150" s="13"/>
      <c r="J150" s="13"/>
    </row>
    <row r="151" spans="4:10" ht="58.5" customHeight="1">
      <c r="D151" s="101" t="s">
        <v>19</v>
      </c>
      <c r="E151" s="97" t="s">
        <v>859</v>
      </c>
      <c r="F151" s="175" t="s">
        <v>2063</v>
      </c>
      <c r="G151" s="17" t="s">
        <v>843</v>
      </c>
      <c r="H151" s="176">
        <v>1</v>
      </c>
      <c r="I151" s="13">
        <v>0</v>
      </c>
      <c r="J151" s="13">
        <f t="shared" si="2"/>
        <v>0</v>
      </c>
    </row>
    <row r="152" spans="4:10" ht="26.25">
      <c r="D152" s="101" t="s">
        <v>24</v>
      </c>
      <c r="E152" s="97" t="s">
        <v>2064</v>
      </c>
      <c r="F152" s="175" t="s">
        <v>2065</v>
      </c>
      <c r="G152" s="17" t="s">
        <v>21</v>
      </c>
      <c r="H152" s="176">
        <v>4</v>
      </c>
      <c r="I152" s="13">
        <v>0</v>
      </c>
      <c r="J152" s="13">
        <f t="shared" si="2"/>
        <v>0</v>
      </c>
    </row>
    <row r="153" spans="4:10" ht="12.75">
      <c r="D153" s="101" t="s">
        <v>27</v>
      </c>
      <c r="E153" s="97" t="s">
        <v>860</v>
      </c>
      <c r="F153" s="175" t="s">
        <v>2066</v>
      </c>
      <c r="G153" s="17" t="s">
        <v>843</v>
      </c>
      <c r="H153" s="176">
        <v>1</v>
      </c>
      <c r="I153" s="13">
        <v>0</v>
      </c>
      <c r="J153" s="13">
        <f t="shared" si="2"/>
        <v>0</v>
      </c>
    </row>
    <row r="154" spans="4:10" ht="12.75">
      <c r="D154" s="101" t="s">
        <v>28</v>
      </c>
      <c r="E154" s="97" t="s">
        <v>2067</v>
      </c>
      <c r="F154" s="175" t="s">
        <v>244</v>
      </c>
      <c r="G154" s="17" t="s">
        <v>843</v>
      </c>
      <c r="H154" s="176">
        <v>1</v>
      </c>
      <c r="I154" s="398">
        <v>550</v>
      </c>
      <c r="J154" s="13">
        <f t="shared" si="2"/>
        <v>550</v>
      </c>
    </row>
    <row r="155" spans="4:10" ht="39">
      <c r="D155" s="101" t="s">
        <v>29</v>
      </c>
      <c r="E155" s="97" t="s">
        <v>2068</v>
      </c>
      <c r="F155" s="175" t="s">
        <v>2069</v>
      </c>
      <c r="G155" s="17" t="s">
        <v>843</v>
      </c>
      <c r="H155" s="176">
        <v>1</v>
      </c>
      <c r="I155" s="13">
        <v>0</v>
      </c>
      <c r="J155" s="13">
        <f t="shared" si="2"/>
        <v>0</v>
      </c>
    </row>
    <row r="156" spans="2:10" ht="12.75">
      <c r="B156" s="81"/>
      <c r="C156" s="81"/>
      <c r="D156" s="99" t="s">
        <v>62</v>
      </c>
      <c r="E156" s="103"/>
      <c r="F156" s="186"/>
      <c r="G156" s="19"/>
      <c r="H156" s="187"/>
      <c r="I156" s="29"/>
      <c r="J156" s="29"/>
    </row>
    <row r="157" spans="4:10" ht="12.75">
      <c r="D157" s="101"/>
      <c r="I157" s="32" t="s">
        <v>2111</v>
      </c>
      <c r="J157" s="31">
        <f>SUM(J150:J156)</f>
        <v>550</v>
      </c>
    </row>
    <row r="158" spans="4:10" ht="12.75">
      <c r="D158" s="101"/>
      <c r="I158" s="32" t="s">
        <v>2112</v>
      </c>
      <c r="J158" s="31">
        <f>J157+J147+J134</f>
        <v>550</v>
      </c>
    </row>
    <row r="159" spans="4:10" ht="12.75">
      <c r="D159" s="101"/>
      <c r="I159" s="13"/>
      <c r="J159" s="13"/>
    </row>
    <row r="160" spans="4:10" ht="12.75">
      <c r="D160" s="101"/>
      <c r="I160" s="13"/>
      <c r="J160" s="13"/>
    </row>
    <row r="161" spans="2:10" s="179" customFormat="1" ht="12.75">
      <c r="B161" s="45" t="s">
        <v>2113</v>
      </c>
      <c r="C161" s="77"/>
      <c r="F161" s="180"/>
      <c r="G161" s="181"/>
      <c r="H161" s="182"/>
      <c r="I161" s="13"/>
      <c r="J161" s="13"/>
    </row>
    <row r="162" spans="2:10" s="179" customFormat="1" ht="12.75">
      <c r="B162" s="77"/>
      <c r="C162" s="45" t="s">
        <v>2114</v>
      </c>
      <c r="F162" s="180"/>
      <c r="G162" s="181"/>
      <c r="H162" s="182"/>
      <c r="I162" s="13"/>
      <c r="J162" s="13"/>
    </row>
    <row r="163" spans="4:10" ht="105">
      <c r="D163" s="101" t="s">
        <v>19</v>
      </c>
      <c r="E163" s="97" t="s">
        <v>2115</v>
      </c>
      <c r="F163" s="138" t="s">
        <v>2116</v>
      </c>
      <c r="G163" s="17" t="s">
        <v>21</v>
      </c>
      <c r="H163" s="176">
        <v>1</v>
      </c>
      <c r="I163" s="13">
        <v>0</v>
      </c>
      <c r="J163" s="13">
        <f t="shared" si="2"/>
        <v>0</v>
      </c>
    </row>
    <row r="164" spans="4:10" ht="66">
      <c r="D164" s="101" t="s">
        <v>24</v>
      </c>
      <c r="E164" s="97" t="s">
        <v>2016</v>
      </c>
      <c r="F164" s="175" t="s">
        <v>2093</v>
      </c>
      <c r="G164" s="17" t="s">
        <v>21</v>
      </c>
      <c r="H164" s="193">
        <v>2</v>
      </c>
      <c r="I164" s="13">
        <v>0</v>
      </c>
      <c r="J164" s="13">
        <f t="shared" si="2"/>
        <v>0</v>
      </c>
    </row>
    <row r="165" spans="4:10" ht="39">
      <c r="D165" s="101" t="s">
        <v>27</v>
      </c>
      <c r="E165" s="97" t="s">
        <v>381</v>
      </c>
      <c r="F165" s="175" t="s">
        <v>2094</v>
      </c>
      <c r="G165" s="17" t="s">
        <v>21</v>
      </c>
      <c r="H165" s="176">
        <v>1</v>
      </c>
      <c r="I165" s="13">
        <v>0</v>
      </c>
      <c r="J165" s="13">
        <f t="shared" si="2"/>
        <v>0</v>
      </c>
    </row>
    <row r="166" spans="4:10" ht="105">
      <c r="D166" s="101" t="s">
        <v>28</v>
      </c>
      <c r="E166" s="97" t="s">
        <v>407</v>
      </c>
      <c r="F166" s="175" t="s">
        <v>2095</v>
      </c>
      <c r="G166" s="17" t="s">
        <v>21</v>
      </c>
      <c r="H166" s="193">
        <v>6</v>
      </c>
      <c r="I166" s="13">
        <v>0</v>
      </c>
      <c r="J166" s="13">
        <f t="shared" si="2"/>
        <v>0</v>
      </c>
    </row>
    <row r="167" spans="4:10" ht="58.5" customHeight="1">
      <c r="D167" s="101" t="s">
        <v>29</v>
      </c>
      <c r="E167" s="97" t="s">
        <v>2096</v>
      </c>
      <c r="F167" s="175" t="s">
        <v>2117</v>
      </c>
      <c r="G167" s="17" t="s">
        <v>21</v>
      </c>
      <c r="H167" s="176">
        <v>1</v>
      </c>
      <c r="I167" s="13">
        <v>0</v>
      </c>
      <c r="J167" s="13">
        <f>H167*I167</f>
        <v>0</v>
      </c>
    </row>
    <row r="168" spans="4:10" ht="22.5" customHeight="1">
      <c r="D168" s="101" t="s">
        <v>62</v>
      </c>
      <c r="E168" s="97" t="s">
        <v>2098</v>
      </c>
      <c r="F168" s="175" t="s">
        <v>2099</v>
      </c>
      <c r="G168" s="17" t="s">
        <v>21</v>
      </c>
      <c r="H168" s="176">
        <v>1</v>
      </c>
      <c r="I168" s="13">
        <v>0</v>
      </c>
      <c r="J168" s="13">
        <f>H168*I168</f>
        <v>0</v>
      </c>
    </row>
    <row r="169" spans="4:10" ht="26.25">
      <c r="D169" s="101" t="s">
        <v>63</v>
      </c>
      <c r="E169" s="97" t="s">
        <v>666</v>
      </c>
      <c r="F169" s="175" t="s">
        <v>2076</v>
      </c>
      <c r="G169" s="17" t="s">
        <v>21</v>
      </c>
      <c r="H169" s="176">
        <v>13</v>
      </c>
      <c r="I169" s="13">
        <v>0</v>
      </c>
      <c r="J169" s="13">
        <f t="shared" si="2"/>
        <v>0</v>
      </c>
    </row>
    <row r="170" spans="4:10" ht="26.25">
      <c r="D170" s="101" t="s">
        <v>65</v>
      </c>
      <c r="E170" s="97" t="s">
        <v>2118</v>
      </c>
      <c r="F170" s="175" t="s">
        <v>2119</v>
      </c>
      <c r="G170" s="17" t="s">
        <v>21</v>
      </c>
      <c r="H170" s="176">
        <v>4</v>
      </c>
      <c r="I170" s="13">
        <v>0</v>
      </c>
      <c r="J170" s="13">
        <f t="shared" si="2"/>
        <v>0</v>
      </c>
    </row>
    <row r="171" spans="4:10" ht="26.25">
      <c r="D171" s="101" t="s">
        <v>68</v>
      </c>
      <c r="E171" s="97" t="s">
        <v>840</v>
      </c>
      <c r="F171" s="175" t="s">
        <v>2077</v>
      </c>
      <c r="G171" s="17" t="s">
        <v>21</v>
      </c>
      <c r="H171" s="176">
        <v>1</v>
      </c>
      <c r="I171" s="13">
        <v>0</v>
      </c>
      <c r="J171" s="13">
        <f t="shared" si="2"/>
        <v>0</v>
      </c>
    </row>
    <row r="172" spans="4:10" ht="26.25">
      <c r="D172" s="101" t="s">
        <v>391</v>
      </c>
      <c r="E172" s="97" t="s">
        <v>2120</v>
      </c>
      <c r="F172" s="175" t="s">
        <v>2121</v>
      </c>
      <c r="G172" s="17" t="s">
        <v>21</v>
      </c>
      <c r="H172" s="176">
        <v>3</v>
      </c>
      <c r="I172" s="13">
        <v>0</v>
      </c>
      <c r="J172" s="13">
        <f t="shared" si="2"/>
        <v>0</v>
      </c>
    </row>
    <row r="173" spans="4:10" ht="26.25">
      <c r="D173" s="101" t="s">
        <v>394</v>
      </c>
      <c r="E173" s="97" t="s">
        <v>2122</v>
      </c>
      <c r="F173" s="175" t="s">
        <v>2123</v>
      </c>
      <c r="G173" s="17" t="s">
        <v>21</v>
      </c>
      <c r="H173" s="176">
        <v>2</v>
      </c>
      <c r="I173" s="13">
        <v>0</v>
      </c>
      <c r="J173" s="13">
        <f t="shared" si="2"/>
        <v>0</v>
      </c>
    </row>
    <row r="174" spans="4:10" ht="26.25">
      <c r="D174" s="101" t="s">
        <v>397</v>
      </c>
      <c r="E174" s="97" t="s">
        <v>2124</v>
      </c>
      <c r="F174" s="175" t="s">
        <v>2125</v>
      </c>
      <c r="G174" s="122" t="s">
        <v>21</v>
      </c>
      <c r="H174" s="193">
        <v>2</v>
      </c>
      <c r="I174" s="13">
        <v>0</v>
      </c>
      <c r="J174" s="13">
        <f>H174*I174</f>
        <v>0</v>
      </c>
    </row>
    <row r="175" spans="4:10" ht="26.25">
      <c r="D175" s="101" t="s">
        <v>400</v>
      </c>
      <c r="E175" s="194" t="s">
        <v>2126</v>
      </c>
      <c r="F175" s="138" t="s">
        <v>2127</v>
      </c>
      <c r="G175" s="122" t="s">
        <v>21</v>
      </c>
      <c r="H175" s="193">
        <v>1</v>
      </c>
      <c r="I175" s="13">
        <v>0</v>
      </c>
      <c r="J175" s="13">
        <f>H175*I175</f>
        <v>0</v>
      </c>
    </row>
    <row r="176" spans="4:10" ht="39">
      <c r="D176" s="101" t="s">
        <v>403</v>
      </c>
      <c r="E176" s="97" t="s">
        <v>387</v>
      </c>
      <c r="F176" s="175" t="s">
        <v>2081</v>
      </c>
      <c r="G176" s="17" t="s">
        <v>21</v>
      </c>
      <c r="H176" s="176">
        <v>2</v>
      </c>
      <c r="I176" s="13">
        <v>0</v>
      </c>
      <c r="J176" s="13">
        <f t="shared" si="2"/>
        <v>0</v>
      </c>
    </row>
    <row r="177" spans="4:10" ht="26.25">
      <c r="D177" s="101" t="s">
        <v>406</v>
      </c>
      <c r="E177" s="97" t="s">
        <v>2029</v>
      </c>
      <c r="F177" s="175" t="s">
        <v>2030</v>
      </c>
      <c r="G177" s="17" t="s">
        <v>21</v>
      </c>
      <c r="H177" s="176">
        <v>7</v>
      </c>
      <c r="I177" s="13">
        <v>0</v>
      </c>
      <c r="J177" s="13">
        <f t="shared" si="2"/>
        <v>0</v>
      </c>
    </row>
    <row r="178" spans="4:10" ht="12.75">
      <c r="D178" s="101" t="s">
        <v>409</v>
      </c>
      <c r="E178" s="97" t="s">
        <v>2033</v>
      </c>
      <c r="F178" s="175" t="s">
        <v>2034</v>
      </c>
      <c r="G178" s="17" t="s">
        <v>112</v>
      </c>
      <c r="H178" s="176">
        <v>300</v>
      </c>
      <c r="I178" s="13">
        <v>0</v>
      </c>
      <c r="J178" s="13">
        <f t="shared" si="2"/>
        <v>0</v>
      </c>
    </row>
    <row r="179" spans="4:10" ht="12.75">
      <c r="D179" s="101" t="s">
        <v>766</v>
      </c>
      <c r="E179" s="97" t="s">
        <v>404</v>
      </c>
      <c r="F179" s="175" t="s">
        <v>2035</v>
      </c>
      <c r="G179" s="17" t="s">
        <v>112</v>
      </c>
      <c r="H179" s="176">
        <v>200</v>
      </c>
      <c r="I179" s="13">
        <v>0</v>
      </c>
      <c r="J179" s="13">
        <f t="shared" si="2"/>
        <v>0</v>
      </c>
    </row>
    <row r="180" spans="4:10" ht="12.75">
      <c r="D180" s="101" t="s">
        <v>769</v>
      </c>
      <c r="E180" s="97" t="s">
        <v>2036</v>
      </c>
      <c r="F180" s="175" t="s">
        <v>2037</v>
      </c>
      <c r="G180" s="17" t="s">
        <v>112</v>
      </c>
      <c r="H180" s="176">
        <v>50</v>
      </c>
      <c r="I180" s="13">
        <v>0</v>
      </c>
      <c r="J180" s="13">
        <f t="shared" si="2"/>
        <v>0</v>
      </c>
    </row>
    <row r="181" spans="4:10" ht="12.75">
      <c r="D181" s="101" t="s">
        <v>771</v>
      </c>
      <c r="E181" s="97" t="s">
        <v>389</v>
      </c>
      <c r="F181" s="175" t="s">
        <v>2038</v>
      </c>
      <c r="G181" s="17" t="s">
        <v>112</v>
      </c>
      <c r="H181" s="176">
        <v>10</v>
      </c>
      <c r="I181" s="13">
        <v>0</v>
      </c>
      <c r="J181" s="13">
        <f t="shared" si="2"/>
        <v>0</v>
      </c>
    </row>
    <row r="182" spans="4:10" ht="12.75">
      <c r="D182" s="101" t="s">
        <v>773</v>
      </c>
      <c r="E182" s="97" t="s">
        <v>2040</v>
      </c>
      <c r="F182" s="175" t="s">
        <v>2041</v>
      </c>
      <c r="G182" s="17" t="s">
        <v>112</v>
      </c>
      <c r="H182" s="193">
        <v>340</v>
      </c>
      <c r="I182" s="13">
        <v>0</v>
      </c>
      <c r="J182" s="13">
        <f t="shared" si="2"/>
        <v>0</v>
      </c>
    </row>
    <row r="183" spans="4:10" ht="12.75">
      <c r="D183" s="101" t="s">
        <v>775</v>
      </c>
      <c r="E183" s="97" t="s">
        <v>383</v>
      </c>
      <c r="F183" s="175" t="s">
        <v>2042</v>
      </c>
      <c r="G183" s="17" t="s">
        <v>112</v>
      </c>
      <c r="H183" s="176">
        <v>240</v>
      </c>
      <c r="I183" s="13">
        <v>0</v>
      </c>
      <c r="J183" s="13">
        <f t="shared" si="2"/>
        <v>0</v>
      </c>
    </row>
    <row r="184" spans="4:10" ht="26.25">
      <c r="D184" s="101" t="s">
        <v>777</v>
      </c>
      <c r="E184" s="97" t="s">
        <v>2043</v>
      </c>
      <c r="F184" s="175" t="s">
        <v>2044</v>
      </c>
      <c r="G184" s="17" t="s">
        <v>21</v>
      </c>
      <c r="H184" s="176">
        <v>3</v>
      </c>
      <c r="I184" s="13">
        <v>0</v>
      </c>
      <c r="J184" s="13">
        <f t="shared" si="2"/>
        <v>0</v>
      </c>
    </row>
    <row r="185" spans="4:10" ht="26.25">
      <c r="D185" s="101" t="s">
        <v>2047</v>
      </c>
      <c r="E185" s="97" t="s">
        <v>2082</v>
      </c>
      <c r="F185" s="175" t="s">
        <v>2046</v>
      </c>
      <c r="G185" s="17" t="s">
        <v>21</v>
      </c>
      <c r="H185" s="176">
        <v>11</v>
      </c>
      <c r="I185" s="13">
        <v>0</v>
      </c>
      <c r="J185" s="13">
        <f>H185*I185</f>
        <v>0</v>
      </c>
    </row>
    <row r="186" spans="2:10" ht="12.75">
      <c r="B186" s="81"/>
      <c r="C186" s="81"/>
      <c r="D186" s="99" t="s">
        <v>2102</v>
      </c>
      <c r="E186" s="103" t="s">
        <v>2048</v>
      </c>
      <c r="F186" s="186" t="s">
        <v>2049</v>
      </c>
      <c r="G186" s="19" t="s">
        <v>843</v>
      </c>
      <c r="H186" s="187">
        <v>1</v>
      </c>
      <c r="I186" s="29">
        <v>0</v>
      </c>
      <c r="J186" s="29">
        <f>H186*I186</f>
        <v>0</v>
      </c>
    </row>
    <row r="187" spans="4:10" ht="12.75">
      <c r="D187" s="101"/>
      <c r="I187" s="32" t="s">
        <v>2128</v>
      </c>
      <c r="J187" s="31">
        <f>SUM(J163:J186)</f>
        <v>0</v>
      </c>
    </row>
    <row r="188" spans="4:10" ht="12.75">
      <c r="D188" s="101"/>
      <c r="I188" s="13"/>
      <c r="J188" s="13"/>
    </row>
    <row r="189" spans="4:10" ht="12.75">
      <c r="D189" s="101"/>
      <c r="I189" s="13"/>
      <c r="J189" s="13"/>
    </row>
    <row r="190" spans="3:10" s="179" customFormat="1" ht="12.75">
      <c r="C190" s="45" t="s">
        <v>2129</v>
      </c>
      <c r="F190" s="180"/>
      <c r="G190" s="181"/>
      <c r="H190" s="182"/>
      <c r="I190" s="13"/>
      <c r="J190" s="13"/>
    </row>
    <row r="191" spans="4:10" ht="66">
      <c r="D191" s="101" t="s">
        <v>19</v>
      </c>
      <c r="E191" s="97" t="s">
        <v>854</v>
      </c>
      <c r="F191" s="175" t="s">
        <v>2051</v>
      </c>
      <c r="G191" s="17" t="s">
        <v>21</v>
      </c>
      <c r="H191" s="176">
        <v>1</v>
      </c>
      <c r="I191" s="13">
        <v>0</v>
      </c>
      <c r="J191" s="13">
        <f>H191*I191</f>
        <v>0</v>
      </c>
    </row>
    <row r="192" spans="4:10" ht="52.5">
      <c r="D192" s="101" t="s">
        <v>24</v>
      </c>
      <c r="E192" s="97" t="s">
        <v>855</v>
      </c>
      <c r="F192" s="175" t="s">
        <v>2052</v>
      </c>
      <c r="G192" s="17" t="s">
        <v>21</v>
      </c>
      <c r="H192" s="176">
        <v>4</v>
      </c>
      <c r="I192" s="13">
        <v>0</v>
      </c>
      <c r="J192" s="13">
        <f aca="true" t="shared" si="3" ref="J192:J210">H192*I192</f>
        <v>0</v>
      </c>
    </row>
    <row r="193" spans="4:13" ht="52.5">
      <c r="D193" s="101" t="s">
        <v>27</v>
      </c>
      <c r="E193" s="97" t="s">
        <v>856</v>
      </c>
      <c r="F193" s="138" t="s">
        <v>2053</v>
      </c>
      <c r="G193" s="17" t="s">
        <v>21</v>
      </c>
      <c r="H193" s="193">
        <v>2</v>
      </c>
      <c r="I193" s="13">
        <v>0</v>
      </c>
      <c r="J193" s="13">
        <f t="shared" si="3"/>
        <v>0</v>
      </c>
      <c r="M193" s="195"/>
    </row>
    <row r="194" spans="4:13" ht="52.5">
      <c r="D194" s="101" t="s">
        <v>28</v>
      </c>
      <c r="E194" s="194" t="s">
        <v>2130</v>
      </c>
      <c r="F194" s="138" t="s">
        <v>2131</v>
      </c>
      <c r="G194" s="17" t="s">
        <v>21</v>
      </c>
      <c r="H194" s="193">
        <v>2</v>
      </c>
      <c r="I194" s="13">
        <v>0</v>
      </c>
      <c r="J194" s="13">
        <f>H194*I194</f>
        <v>0</v>
      </c>
      <c r="M194" s="195"/>
    </row>
    <row r="195" spans="4:10" ht="52.5">
      <c r="D195" s="101" t="s">
        <v>29</v>
      </c>
      <c r="E195" s="194" t="s">
        <v>2130</v>
      </c>
      <c r="F195" s="138" t="s">
        <v>2132</v>
      </c>
      <c r="G195" s="17" t="s">
        <v>21</v>
      </c>
      <c r="H195" s="193">
        <v>1</v>
      </c>
      <c r="I195" s="13">
        <v>0</v>
      </c>
      <c r="J195" s="13">
        <f>H195*I195</f>
        <v>0</v>
      </c>
    </row>
    <row r="196" spans="4:10" ht="52.5">
      <c r="D196" s="101" t="s">
        <v>62</v>
      </c>
      <c r="E196" s="97" t="s">
        <v>2084</v>
      </c>
      <c r="F196" s="175" t="s">
        <v>2085</v>
      </c>
      <c r="G196" s="17" t="s">
        <v>112</v>
      </c>
      <c r="H196" s="176">
        <v>10</v>
      </c>
      <c r="I196" s="13">
        <v>0</v>
      </c>
      <c r="J196" s="13">
        <f t="shared" si="3"/>
        <v>0</v>
      </c>
    </row>
    <row r="197" spans="4:10" ht="52.5">
      <c r="D197" s="101" t="s">
        <v>63</v>
      </c>
      <c r="E197" s="97" t="s">
        <v>2054</v>
      </c>
      <c r="F197" s="175" t="s">
        <v>2055</v>
      </c>
      <c r="G197" s="17" t="s">
        <v>112</v>
      </c>
      <c r="H197" s="176">
        <v>110</v>
      </c>
      <c r="I197" s="13">
        <v>0</v>
      </c>
      <c r="J197" s="13">
        <f t="shared" si="3"/>
        <v>0</v>
      </c>
    </row>
    <row r="198" spans="4:10" ht="52.5">
      <c r="D198" s="101" t="s">
        <v>65</v>
      </c>
      <c r="E198" s="97" t="s">
        <v>2056</v>
      </c>
      <c r="F198" s="175" t="s">
        <v>2057</v>
      </c>
      <c r="G198" s="17" t="s">
        <v>112</v>
      </c>
      <c r="H198" s="176">
        <v>70</v>
      </c>
      <c r="I198" s="13">
        <v>0</v>
      </c>
      <c r="J198" s="13">
        <f t="shared" si="3"/>
        <v>0</v>
      </c>
    </row>
    <row r="199" spans="4:10" ht="12.75">
      <c r="D199" s="101" t="s">
        <v>68</v>
      </c>
      <c r="E199" s="97" t="s">
        <v>2108</v>
      </c>
      <c r="F199" s="175" t="s">
        <v>2109</v>
      </c>
      <c r="G199" s="17" t="s">
        <v>112</v>
      </c>
      <c r="H199" s="176">
        <v>60</v>
      </c>
      <c r="I199" s="13">
        <v>0</v>
      </c>
      <c r="J199" s="13">
        <f t="shared" si="3"/>
        <v>0</v>
      </c>
    </row>
    <row r="200" spans="4:10" ht="39">
      <c r="D200" s="101" t="s">
        <v>391</v>
      </c>
      <c r="E200" s="97" t="s">
        <v>2058</v>
      </c>
      <c r="F200" s="175" t="s">
        <v>2059</v>
      </c>
      <c r="G200" s="17" t="s">
        <v>21</v>
      </c>
      <c r="H200" s="176">
        <v>10</v>
      </c>
      <c r="I200" s="13">
        <v>0</v>
      </c>
      <c r="J200" s="13">
        <f t="shared" si="3"/>
        <v>0</v>
      </c>
    </row>
    <row r="201" spans="2:10" ht="26.25">
      <c r="B201" s="81"/>
      <c r="C201" s="81"/>
      <c r="D201" s="99" t="s">
        <v>394</v>
      </c>
      <c r="E201" s="103" t="s">
        <v>2060</v>
      </c>
      <c r="F201" s="186" t="s">
        <v>2061</v>
      </c>
      <c r="G201" s="19" t="s">
        <v>112</v>
      </c>
      <c r="H201" s="187">
        <v>240</v>
      </c>
      <c r="I201" s="29">
        <v>0</v>
      </c>
      <c r="J201" s="29">
        <f t="shared" si="3"/>
        <v>0</v>
      </c>
    </row>
    <row r="202" spans="4:10" ht="12.75">
      <c r="D202" s="101"/>
      <c r="I202" s="32" t="s">
        <v>2133</v>
      </c>
      <c r="J202" s="31">
        <f>SUM(J191:J201)</f>
        <v>0</v>
      </c>
    </row>
    <row r="203" spans="4:10" ht="12.75">
      <c r="D203" s="101"/>
      <c r="I203" s="13"/>
      <c r="J203" s="13"/>
    </row>
    <row r="204" spans="4:10" ht="12.75">
      <c r="D204" s="101"/>
      <c r="I204" s="13"/>
      <c r="J204" s="13"/>
    </row>
    <row r="205" spans="3:10" s="179" customFormat="1" ht="12.75">
      <c r="C205" s="45" t="s">
        <v>2134</v>
      </c>
      <c r="F205" s="180"/>
      <c r="G205" s="181"/>
      <c r="H205" s="182"/>
      <c r="I205" s="13"/>
      <c r="J205" s="13"/>
    </row>
    <row r="206" spans="4:10" ht="60" customHeight="1">
      <c r="D206" s="100" t="s">
        <v>19</v>
      </c>
      <c r="E206" s="97" t="s">
        <v>859</v>
      </c>
      <c r="F206" s="175" t="s">
        <v>2063</v>
      </c>
      <c r="G206" s="17" t="s">
        <v>843</v>
      </c>
      <c r="H206" s="176">
        <v>1</v>
      </c>
      <c r="I206" s="13">
        <v>0</v>
      </c>
      <c r="J206" s="13">
        <f t="shared" si="3"/>
        <v>0</v>
      </c>
    </row>
    <row r="207" spans="4:10" ht="26.25">
      <c r="D207" s="100" t="s">
        <v>24</v>
      </c>
      <c r="E207" s="97" t="s">
        <v>2064</v>
      </c>
      <c r="F207" s="175" t="s">
        <v>2065</v>
      </c>
      <c r="G207" s="17" t="s">
        <v>21</v>
      </c>
      <c r="H207" s="193">
        <v>6</v>
      </c>
      <c r="I207" s="13">
        <v>0</v>
      </c>
      <c r="J207" s="13">
        <f>H207*I207</f>
        <v>0</v>
      </c>
    </row>
    <row r="208" spans="4:10" ht="12.75">
      <c r="D208" s="100" t="s">
        <v>27</v>
      </c>
      <c r="E208" s="97" t="s">
        <v>860</v>
      </c>
      <c r="F208" s="175" t="s">
        <v>2066</v>
      </c>
      <c r="G208" s="17" t="s">
        <v>843</v>
      </c>
      <c r="H208" s="176">
        <v>1</v>
      </c>
      <c r="I208" s="13">
        <v>0</v>
      </c>
      <c r="J208" s="13">
        <f t="shared" si="3"/>
        <v>0</v>
      </c>
    </row>
    <row r="209" spans="4:10" ht="12.75">
      <c r="D209" s="100" t="s">
        <v>28</v>
      </c>
      <c r="E209" s="97" t="s">
        <v>2067</v>
      </c>
      <c r="F209" s="175" t="s">
        <v>244</v>
      </c>
      <c r="G209" s="17" t="s">
        <v>843</v>
      </c>
      <c r="H209" s="176">
        <v>1</v>
      </c>
      <c r="I209" s="398">
        <v>550</v>
      </c>
      <c r="J209" s="13">
        <f t="shared" si="3"/>
        <v>550</v>
      </c>
    </row>
    <row r="210" spans="2:10" ht="39">
      <c r="B210" s="81"/>
      <c r="C210" s="81"/>
      <c r="D210" s="99" t="s">
        <v>29</v>
      </c>
      <c r="E210" s="103" t="s">
        <v>2068</v>
      </c>
      <c r="F210" s="186" t="s">
        <v>2069</v>
      </c>
      <c r="G210" s="19" t="s">
        <v>843</v>
      </c>
      <c r="H210" s="187">
        <v>1</v>
      </c>
      <c r="I210" s="29">
        <v>0</v>
      </c>
      <c r="J210" s="29">
        <f t="shared" si="3"/>
        <v>0</v>
      </c>
    </row>
    <row r="211" spans="9:10" ht="12.75">
      <c r="I211" s="32" t="s">
        <v>2135</v>
      </c>
      <c r="J211" s="31">
        <f>SUM(J206:J210)</f>
        <v>550</v>
      </c>
    </row>
    <row r="212" spans="9:10" ht="12.75">
      <c r="I212" s="32" t="s">
        <v>2136</v>
      </c>
      <c r="J212" s="31">
        <f>J211+J202+J187</f>
        <v>550</v>
      </c>
    </row>
    <row r="214" spans="9:10" ht="17.25">
      <c r="I214" s="196" t="s">
        <v>2137</v>
      </c>
      <c r="J214" s="197">
        <f>J212+J158+J104+J51</f>
        <v>2200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4:K192"/>
  <sheetViews>
    <sheetView zoomScalePageLayoutView="0" workbookViewId="0" topLeftCell="A1">
      <selection activeCell="C15" sqref="C15"/>
    </sheetView>
  </sheetViews>
  <sheetFormatPr defaultColWidth="9.140625" defaultRowHeight="12.75"/>
  <cols>
    <col min="1" max="1" width="3.28125" style="0" customWidth="1"/>
    <col min="2" max="2" width="6.140625" style="361" customWidth="1"/>
    <col min="3" max="3" width="78.00390625" style="175" customWidth="1"/>
    <col min="4" max="4" width="9.140625" style="303" customWidth="1"/>
    <col min="10" max="10" width="17.421875" style="78" bestFit="1" customWidth="1"/>
  </cols>
  <sheetData>
    <row r="4" ht="15">
      <c r="B4" s="357" t="s">
        <v>575</v>
      </c>
    </row>
    <row r="6" ht="15">
      <c r="B6" s="357" t="s">
        <v>576</v>
      </c>
    </row>
    <row r="8" ht="15">
      <c r="B8" s="357" t="s">
        <v>577</v>
      </c>
    </row>
    <row r="12" spans="2:3" ht="34.5">
      <c r="B12" s="98" t="s">
        <v>2629</v>
      </c>
      <c r="C12" s="380" t="s">
        <v>2630</v>
      </c>
    </row>
    <row r="15" ht="12.75">
      <c r="B15" s="358"/>
    </row>
    <row r="16" spans="2:11" ht="12.75">
      <c r="B16" s="359"/>
      <c r="C16" s="355"/>
      <c r="E16" s="303"/>
      <c r="F16" s="303"/>
      <c r="G16" s="303"/>
      <c r="H16" s="303"/>
      <c r="I16" s="303"/>
      <c r="J16" s="322"/>
      <c r="K16" s="303"/>
    </row>
    <row r="17" spans="2:11" ht="12.75">
      <c r="B17" s="373" t="s">
        <v>2523</v>
      </c>
      <c r="C17" s="374" t="s">
        <v>2617</v>
      </c>
      <c r="E17" s="303"/>
      <c r="F17" s="303"/>
      <c r="G17" s="303"/>
      <c r="H17" s="303"/>
      <c r="I17" s="303"/>
      <c r="J17" s="322"/>
      <c r="K17" s="303"/>
    </row>
    <row r="18" spans="2:11" ht="12.75">
      <c r="B18" s="363"/>
      <c r="C18" s="364"/>
      <c r="E18" s="303"/>
      <c r="F18" s="303"/>
      <c r="G18" s="303"/>
      <c r="H18" s="303"/>
      <c r="I18" s="303"/>
      <c r="J18" s="322"/>
      <c r="K18" s="303"/>
    </row>
    <row r="19" spans="2:11" s="77" customFormat="1" ht="12.75">
      <c r="B19" s="360" t="s">
        <v>2524</v>
      </c>
      <c r="C19" s="355" t="s">
        <v>2499</v>
      </c>
      <c r="D19" s="321"/>
      <c r="E19" s="321"/>
      <c r="F19" s="321"/>
      <c r="G19" s="321"/>
      <c r="H19" s="321"/>
      <c r="I19" s="321"/>
      <c r="J19" s="366"/>
      <c r="K19" s="321"/>
    </row>
    <row r="20" spans="3:11" ht="12.75">
      <c r="C20" s="355" t="s">
        <v>2512</v>
      </c>
      <c r="E20" s="303"/>
      <c r="F20" s="303"/>
      <c r="G20" s="303"/>
      <c r="H20" s="303"/>
      <c r="I20" s="303"/>
      <c r="J20" s="35"/>
      <c r="K20" s="303"/>
    </row>
    <row r="21" spans="3:11" ht="12.75">
      <c r="C21" s="355" t="s">
        <v>2513</v>
      </c>
      <c r="E21" s="303"/>
      <c r="F21" s="303"/>
      <c r="G21" s="303"/>
      <c r="H21" s="303"/>
      <c r="I21" s="303"/>
      <c r="J21" s="35"/>
      <c r="K21" s="303"/>
    </row>
    <row r="22" spans="3:11" ht="12.75">
      <c r="C22" s="355" t="s">
        <v>2514</v>
      </c>
      <c r="E22" s="303"/>
      <c r="F22" s="303"/>
      <c r="G22" s="303"/>
      <c r="H22" s="303"/>
      <c r="I22" s="303"/>
      <c r="J22" s="35"/>
      <c r="K22" s="303"/>
    </row>
    <row r="23" spans="3:11" ht="26.25">
      <c r="C23" s="355" t="s">
        <v>2515</v>
      </c>
      <c r="E23" s="303"/>
      <c r="F23" s="303"/>
      <c r="G23" s="303"/>
      <c r="H23" s="303"/>
      <c r="I23" s="303"/>
      <c r="J23" s="35"/>
      <c r="K23" s="303"/>
    </row>
    <row r="24" spans="3:11" ht="27.75" customHeight="1">
      <c r="C24" s="355" t="s">
        <v>2516</v>
      </c>
      <c r="E24" s="303"/>
      <c r="F24" s="303"/>
      <c r="G24" s="303"/>
      <c r="H24" s="303"/>
      <c r="I24" s="303"/>
      <c r="J24" s="35"/>
      <c r="K24" s="303"/>
    </row>
    <row r="25" spans="3:11" ht="39">
      <c r="C25" s="355" t="s">
        <v>2517</v>
      </c>
      <c r="E25" s="303"/>
      <c r="F25" s="303"/>
      <c r="G25" s="303"/>
      <c r="H25" s="303"/>
      <c r="I25" s="303"/>
      <c r="J25" s="35"/>
      <c r="K25" s="303"/>
    </row>
    <row r="26" spans="3:11" ht="12.75">
      <c r="C26" s="355"/>
      <c r="E26" s="303"/>
      <c r="F26" s="303"/>
      <c r="G26" s="303"/>
      <c r="H26" s="303"/>
      <c r="I26" s="303"/>
      <c r="J26" s="35"/>
      <c r="K26" s="303"/>
    </row>
    <row r="27" spans="2:11" ht="144.75">
      <c r="B27" s="360" t="s">
        <v>614</v>
      </c>
      <c r="C27" s="355" t="s">
        <v>2500</v>
      </c>
      <c r="E27" s="303"/>
      <c r="F27" s="303"/>
      <c r="G27" s="303"/>
      <c r="H27" s="303"/>
      <c r="I27" s="303"/>
      <c r="J27" s="35"/>
      <c r="K27" s="303"/>
    </row>
    <row r="28" spans="2:11" ht="12.75">
      <c r="B28" s="360"/>
      <c r="C28" s="355"/>
      <c r="E28" s="303"/>
      <c r="F28" s="303"/>
      <c r="G28" s="303"/>
      <c r="H28" s="303"/>
      <c r="I28" s="303"/>
      <c r="J28" s="35"/>
      <c r="K28" s="303"/>
    </row>
    <row r="29" spans="2:11" ht="92.25">
      <c r="B29" s="360" t="s">
        <v>2525</v>
      </c>
      <c r="C29" s="356" t="s">
        <v>2501</v>
      </c>
      <c r="E29" s="303"/>
      <c r="F29" s="303"/>
      <c r="G29" s="303"/>
      <c r="H29" s="303"/>
      <c r="I29" s="303"/>
      <c r="J29" s="322"/>
      <c r="K29" s="303"/>
    </row>
    <row r="30" spans="2:11" ht="12.75">
      <c r="B30" s="360"/>
      <c r="C30" s="356"/>
      <c r="E30" s="303"/>
      <c r="F30" s="303"/>
      <c r="G30" s="303"/>
      <c r="H30" s="303"/>
      <c r="I30" s="303"/>
      <c r="J30" s="322"/>
      <c r="K30" s="303"/>
    </row>
    <row r="31" spans="2:11" ht="12.75">
      <c r="B31" s="358" t="s">
        <v>2527</v>
      </c>
      <c r="C31" s="359" t="s">
        <v>2502</v>
      </c>
      <c r="E31" s="303"/>
      <c r="F31" s="303"/>
      <c r="G31" s="303"/>
      <c r="H31" s="303"/>
      <c r="I31" s="303"/>
      <c r="J31" s="35"/>
      <c r="K31" s="303"/>
    </row>
    <row r="32" spans="3:11" ht="26.25">
      <c r="C32" s="355" t="s">
        <v>2518</v>
      </c>
      <c r="E32" s="303"/>
      <c r="F32" s="303"/>
      <c r="G32" s="303"/>
      <c r="H32" s="303"/>
      <c r="I32" s="303"/>
      <c r="J32" s="35"/>
      <c r="K32" s="303"/>
    </row>
    <row r="33" spans="3:11" ht="52.5">
      <c r="C33" s="355" t="s">
        <v>2519</v>
      </c>
      <c r="E33" s="303"/>
      <c r="F33" s="303"/>
      <c r="G33" s="303"/>
      <c r="H33" s="303"/>
      <c r="I33" s="303"/>
      <c r="J33" s="35"/>
      <c r="K33" s="303"/>
    </row>
    <row r="34" spans="3:11" ht="78.75">
      <c r="C34" s="355" t="s">
        <v>2520</v>
      </c>
      <c r="E34" s="303"/>
      <c r="F34" s="303"/>
      <c r="G34" s="303"/>
      <c r="H34" s="303"/>
      <c r="I34" s="303"/>
      <c r="J34" s="35"/>
      <c r="K34" s="303"/>
    </row>
    <row r="35" spans="3:11" ht="26.25">
      <c r="C35" s="355" t="s">
        <v>2521</v>
      </c>
      <c r="E35" s="303"/>
      <c r="F35" s="303"/>
      <c r="G35" s="303"/>
      <c r="H35" s="303"/>
      <c r="I35" s="303"/>
      <c r="J35" s="35"/>
      <c r="K35" s="303"/>
    </row>
    <row r="36" spans="3:11" ht="12.75">
      <c r="C36" s="355" t="s">
        <v>2522</v>
      </c>
      <c r="E36" s="303"/>
      <c r="F36" s="303"/>
      <c r="G36" s="303"/>
      <c r="H36" s="303"/>
      <c r="I36" s="303"/>
      <c r="J36" s="35"/>
      <c r="K36" s="303"/>
    </row>
    <row r="37" spans="2:11" ht="12.75">
      <c r="B37" s="359"/>
      <c r="C37" s="355"/>
      <c r="E37" s="303"/>
      <c r="F37" s="303"/>
      <c r="G37" s="303"/>
      <c r="H37" s="303"/>
      <c r="I37" s="303"/>
      <c r="J37" s="35"/>
      <c r="K37" s="303"/>
    </row>
    <row r="38" spans="2:11" ht="12.75">
      <c r="B38" s="358" t="s">
        <v>2528</v>
      </c>
      <c r="C38" s="359" t="s">
        <v>2526</v>
      </c>
      <c r="E38" s="303"/>
      <c r="F38" s="303"/>
      <c r="G38" s="303"/>
      <c r="H38" s="303"/>
      <c r="I38" s="303"/>
      <c r="J38" s="35"/>
      <c r="K38" s="303"/>
    </row>
    <row r="39" spans="2:11" ht="12.75">
      <c r="B39" s="360"/>
      <c r="C39" s="355"/>
      <c r="E39" s="303"/>
      <c r="F39" s="303"/>
      <c r="G39" s="303"/>
      <c r="H39" s="303"/>
      <c r="I39" s="303"/>
      <c r="J39" s="35"/>
      <c r="K39" s="303"/>
    </row>
    <row r="40" spans="2:11" ht="92.25">
      <c r="B40" s="358" t="s">
        <v>2530</v>
      </c>
      <c r="C40" s="355" t="s">
        <v>2542</v>
      </c>
      <c r="E40" s="303"/>
      <c r="F40" s="303"/>
      <c r="G40" s="303"/>
      <c r="H40" s="303"/>
      <c r="I40" s="303"/>
      <c r="J40" s="35"/>
      <c r="K40" s="303"/>
    </row>
    <row r="41" spans="2:11" ht="12.75">
      <c r="B41" s="358"/>
      <c r="C41" s="355"/>
      <c r="E41" s="303"/>
      <c r="F41" s="303"/>
      <c r="G41" s="303"/>
      <c r="H41" s="303"/>
      <c r="I41" s="303"/>
      <c r="J41" s="35"/>
      <c r="K41" s="303"/>
    </row>
    <row r="42" spans="2:11" ht="12.75">
      <c r="B42" s="358" t="s">
        <v>2531</v>
      </c>
      <c r="C42" s="356" t="s">
        <v>2503</v>
      </c>
      <c r="E42" s="303"/>
      <c r="F42" s="303"/>
      <c r="G42" s="303"/>
      <c r="H42" s="303"/>
      <c r="I42" s="303"/>
      <c r="J42" s="35"/>
      <c r="K42" s="303"/>
    </row>
    <row r="43" spans="2:11" ht="12.75">
      <c r="B43" s="358"/>
      <c r="C43" s="356"/>
      <c r="E43" s="303"/>
      <c r="F43" s="303"/>
      <c r="G43" s="303"/>
      <c r="H43" s="303"/>
      <c r="I43" s="303"/>
      <c r="J43" s="35"/>
      <c r="K43" s="303"/>
    </row>
    <row r="44" spans="2:11" ht="39">
      <c r="B44" s="358" t="s">
        <v>2532</v>
      </c>
      <c r="C44" s="355" t="s">
        <v>2504</v>
      </c>
      <c r="E44" s="303"/>
      <c r="F44" s="303"/>
      <c r="G44" s="303"/>
      <c r="H44" s="303"/>
      <c r="I44" s="303"/>
      <c r="J44" s="35"/>
      <c r="K44" s="303"/>
    </row>
    <row r="45" spans="2:11" ht="12.75">
      <c r="B45" s="358"/>
      <c r="C45" s="355"/>
      <c r="E45" s="303"/>
      <c r="F45" s="303"/>
      <c r="G45" s="303"/>
      <c r="H45" s="303"/>
      <c r="I45" s="303"/>
      <c r="J45" s="35"/>
      <c r="K45" s="303"/>
    </row>
    <row r="46" spans="2:11" ht="105">
      <c r="B46" s="360" t="s">
        <v>2533</v>
      </c>
      <c r="C46" s="355" t="s">
        <v>2505</v>
      </c>
      <c r="E46" s="303"/>
      <c r="F46" s="303"/>
      <c r="G46" s="303"/>
      <c r="H46" s="303"/>
      <c r="I46" s="303"/>
      <c r="J46" s="35"/>
      <c r="K46" s="303"/>
    </row>
    <row r="47" spans="2:11" ht="12.75">
      <c r="B47" s="360"/>
      <c r="C47" s="355"/>
      <c r="E47" s="303"/>
      <c r="F47" s="303"/>
      <c r="G47" s="303"/>
      <c r="H47" s="303"/>
      <c r="I47" s="303"/>
      <c r="J47" s="35"/>
      <c r="K47" s="303"/>
    </row>
    <row r="48" spans="2:11" ht="12.75">
      <c r="B48" s="359" t="s">
        <v>2534</v>
      </c>
      <c r="C48" s="355" t="s">
        <v>2506</v>
      </c>
      <c r="E48" s="303"/>
      <c r="F48" s="303"/>
      <c r="G48" s="303"/>
      <c r="H48" s="303"/>
      <c r="I48" s="303"/>
      <c r="J48" s="35"/>
      <c r="K48" s="303"/>
    </row>
    <row r="49" spans="2:11" ht="12.75">
      <c r="B49" s="359"/>
      <c r="C49" s="355"/>
      <c r="E49" s="303"/>
      <c r="F49" s="303"/>
      <c r="G49" s="303"/>
      <c r="H49" s="303"/>
      <c r="I49" s="303"/>
      <c r="J49" s="35"/>
      <c r="K49" s="303"/>
    </row>
    <row r="50" spans="2:11" ht="52.5">
      <c r="B50" s="360" t="s">
        <v>2535</v>
      </c>
      <c r="C50" s="355" t="s">
        <v>2507</v>
      </c>
      <c r="E50" s="303"/>
      <c r="F50" s="303"/>
      <c r="G50" s="303"/>
      <c r="H50" s="303"/>
      <c r="I50" s="303"/>
      <c r="J50" s="35"/>
      <c r="K50" s="303"/>
    </row>
    <row r="51" spans="2:11" ht="12.75">
      <c r="B51" s="360"/>
      <c r="C51" s="355"/>
      <c r="E51" s="303"/>
      <c r="F51" s="303"/>
      <c r="G51" s="303"/>
      <c r="H51" s="303"/>
      <c r="I51" s="303"/>
      <c r="J51" s="35"/>
      <c r="K51" s="303"/>
    </row>
    <row r="52" spans="2:11" ht="39">
      <c r="B52" s="360" t="s">
        <v>2536</v>
      </c>
      <c r="C52" s="355" t="s">
        <v>2543</v>
      </c>
      <c r="E52" s="303"/>
      <c r="F52" s="303"/>
      <c r="G52" s="303"/>
      <c r="H52" s="303"/>
      <c r="I52" s="303"/>
      <c r="J52" s="35"/>
      <c r="K52" s="303"/>
    </row>
    <row r="53" spans="2:11" ht="12.75">
      <c r="B53" s="360"/>
      <c r="C53" s="355"/>
      <c r="E53" s="303"/>
      <c r="F53" s="303"/>
      <c r="G53" s="303"/>
      <c r="H53" s="303"/>
      <c r="I53" s="303"/>
      <c r="J53" s="35"/>
      <c r="K53" s="303"/>
    </row>
    <row r="54" spans="2:11" ht="39">
      <c r="B54" s="358" t="s">
        <v>2537</v>
      </c>
      <c r="C54" s="355" t="s">
        <v>2508</v>
      </c>
      <c r="E54" s="303"/>
      <c r="F54" s="303"/>
      <c r="G54" s="303"/>
      <c r="H54" s="303"/>
      <c r="I54" s="303"/>
      <c r="J54" s="35"/>
      <c r="K54" s="303"/>
    </row>
    <row r="55" spans="3:11" ht="93" customHeight="1">
      <c r="C55" s="355" t="s">
        <v>2544</v>
      </c>
      <c r="E55" s="303"/>
      <c r="F55" s="303"/>
      <c r="G55" s="303"/>
      <c r="H55" s="303"/>
      <c r="I55" s="303"/>
      <c r="J55" s="35"/>
      <c r="K55" s="303"/>
    </row>
    <row r="56" spans="3:11" ht="12.75">
      <c r="C56" s="356"/>
      <c r="E56" s="303"/>
      <c r="F56" s="303"/>
      <c r="G56" s="303"/>
      <c r="H56" s="303"/>
      <c r="I56" s="303"/>
      <c r="J56" s="35"/>
      <c r="K56" s="303"/>
    </row>
    <row r="57" spans="2:11" ht="81.75" customHeight="1">
      <c r="B57" s="359" t="s">
        <v>2538</v>
      </c>
      <c r="C57" s="355" t="s">
        <v>2548</v>
      </c>
      <c r="E57" s="303"/>
      <c r="F57" s="303"/>
      <c r="G57" s="303"/>
      <c r="H57" s="303"/>
      <c r="I57" s="303"/>
      <c r="J57" s="35"/>
      <c r="K57" s="303"/>
    </row>
    <row r="58" spans="2:11" ht="12.75">
      <c r="B58" s="360"/>
      <c r="C58" s="355"/>
      <c r="E58" s="303"/>
      <c r="F58" s="303"/>
      <c r="G58" s="303"/>
      <c r="H58" s="303"/>
      <c r="I58" s="303"/>
      <c r="J58" s="35"/>
      <c r="K58" s="303"/>
    </row>
    <row r="59" spans="2:11" ht="52.5">
      <c r="B59" s="360" t="s">
        <v>2539</v>
      </c>
      <c r="C59" s="355" t="s">
        <v>2547</v>
      </c>
      <c r="E59" s="303"/>
      <c r="F59" s="303"/>
      <c r="G59" s="303"/>
      <c r="H59" s="303"/>
      <c r="I59" s="303"/>
      <c r="J59" s="35"/>
      <c r="K59" s="303"/>
    </row>
    <row r="60" ht="12.75">
      <c r="J60" s="14"/>
    </row>
    <row r="61" spans="2:10" ht="118.5">
      <c r="B61" s="367" t="s">
        <v>2540</v>
      </c>
      <c r="C61" s="188" t="s">
        <v>2546</v>
      </c>
      <c r="J61" s="14"/>
    </row>
    <row r="62" spans="2:10" ht="12.75">
      <c r="B62" s="362"/>
      <c r="J62" s="14"/>
    </row>
    <row r="63" spans="2:10" ht="12.75">
      <c r="B63" s="367" t="s">
        <v>2541</v>
      </c>
      <c r="C63" s="175" t="s">
        <v>2509</v>
      </c>
      <c r="J63" s="14"/>
    </row>
    <row r="64" spans="2:10" ht="12.75">
      <c r="B64" s="362"/>
      <c r="J64" s="14"/>
    </row>
    <row r="65" spans="2:10" ht="12.75">
      <c r="B65" s="367" t="s">
        <v>2545</v>
      </c>
      <c r="C65" s="175" t="s">
        <v>2510</v>
      </c>
      <c r="J65" s="14"/>
    </row>
    <row r="66" spans="2:10" ht="12.75">
      <c r="B66" s="362"/>
      <c r="J66" s="14"/>
    </row>
    <row r="67" spans="2:10" ht="12.75">
      <c r="B67" s="362"/>
      <c r="J67" s="14"/>
    </row>
    <row r="68" spans="2:10" ht="12.75">
      <c r="B68" s="373" t="s">
        <v>2529</v>
      </c>
      <c r="C68" s="374" t="s">
        <v>2616</v>
      </c>
      <c r="J68" s="14"/>
    </row>
    <row r="69" spans="2:10" ht="12.75">
      <c r="B69" s="363"/>
      <c r="C69" s="364"/>
      <c r="J69" s="14"/>
    </row>
    <row r="70" spans="2:10" ht="26.25">
      <c r="B70" s="367" t="s">
        <v>609</v>
      </c>
      <c r="C70" s="175" t="s">
        <v>2511</v>
      </c>
      <c r="J70" s="14"/>
    </row>
    <row r="71" ht="12.75">
      <c r="J71" s="14"/>
    </row>
    <row r="72" ht="12.75">
      <c r="J72" s="14"/>
    </row>
    <row r="73" spans="2:10" ht="40.5" customHeight="1">
      <c r="B73" s="373" t="s">
        <v>2566</v>
      </c>
      <c r="C73" s="374" t="s">
        <v>2567</v>
      </c>
      <c r="J73" s="14"/>
    </row>
    <row r="74" spans="3:10" ht="14.25">
      <c r="C74" s="368"/>
      <c r="J74" s="14"/>
    </row>
    <row r="75" spans="2:10" ht="12.75">
      <c r="B75" s="367" t="s">
        <v>595</v>
      </c>
      <c r="C75" s="175" t="s">
        <v>2588</v>
      </c>
      <c r="D75" s="375"/>
      <c r="J75" s="14"/>
    </row>
    <row r="76" spans="3:10" ht="28.5">
      <c r="C76" s="369" t="s">
        <v>2550</v>
      </c>
      <c r="D76" s="375"/>
      <c r="J76" s="14"/>
    </row>
    <row r="77" spans="3:10" ht="14.25">
      <c r="C77" s="369"/>
      <c r="D77" s="375"/>
      <c r="J77" s="14"/>
    </row>
    <row r="78" spans="3:10" ht="14.25">
      <c r="C78" s="370" t="s">
        <v>2551</v>
      </c>
      <c r="D78" s="375"/>
      <c r="J78" s="14"/>
    </row>
    <row r="79" spans="3:10" ht="14.25">
      <c r="C79" s="371" t="s">
        <v>2568</v>
      </c>
      <c r="D79" s="375"/>
      <c r="J79" s="14"/>
    </row>
    <row r="80" spans="3:10" ht="14.25">
      <c r="C80" s="371" t="s">
        <v>2569</v>
      </c>
      <c r="D80" s="375"/>
      <c r="J80" s="14"/>
    </row>
    <row r="81" spans="3:10" ht="14.25">
      <c r="C81" s="369"/>
      <c r="D81" s="375"/>
      <c r="J81" s="14"/>
    </row>
    <row r="82" spans="3:10" ht="14.25">
      <c r="C82" s="370" t="s">
        <v>2552</v>
      </c>
      <c r="D82" s="375"/>
      <c r="J82" s="14"/>
    </row>
    <row r="83" spans="3:10" ht="28.5">
      <c r="C83" s="371" t="s">
        <v>2570</v>
      </c>
      <c r="D83" s="375"/>
      <c r="J83" s="14"/>
    </row>
    <row r="84" spans="3:10" ht="28.5">
      <c r="C84" s="371" t="s">
        <v>2571</v>
      </c>
      <c r="D84" s="375"/>
      <c r="J84" s="14"/>
    </row>
    <row r="85" spans="3:10" ht="14.25">
      <c r="C85" s="369"/>
      <c r="D85" s="375"/>
      <c r="J85" s="14"/>
    </row>
    <row r="86" spans="3:10" ht="42.75">
      <c r="C86" s="369" t="s">
        <v>2553</v>
      </c>
      <c r="D86" s="375"/>
      <c r="J86" s="14"/>
    </row>
    <row r="87" spans="3:10" ht="14.25">
      <c r="C87" s="369"/>
      <c r="D87" s="375"/>
      <c r="J87" s="14"/>
    </row>
    <row r="88" spans="3:10" ht="14.25">
      <c r="C88" s="370" t="s">
        <v>2554</v>
      </c>
      <c r="D88" s="375"/>
      <c r="J88" s="14"/>
    </row>
    <row r="89" spans="3:10" ht="14.25">
      <c r="C89" s="371" t="s">
        <v>2572</v>
      </c>
      <c r="D89" s="375"/>
      <c r="J89" s="14"/>
    </row>
    <row r="90" spans="3:10" ht="14.25">
      <c r="C90" s="369"/>
      <c r="D90" s="375"/>
      <c r="J90" s="14"/>
    </row>
    <row r="91" spans="3:10" ht="14.25">
      <c r="C91" s="370" t="s">
        <v>2555</v>
      </c>
      <c r="D91" s="375"/>
      <c r="J91" s="14"/>
    </row>
    <row r="92" spans="3:10" ht="14.25">
      <c r="C92" s="369" t="s">
        <v>2556</v>
      </c>
      <c r="D92" s="375"/>
      <c r="J92" s="14"/>
    </row>
    <row r="93" spans="3:10" ht="42.75">
      <c r="C93" s="371" t="s">
        <v>2573</v>
      </c>
      <c r="D93" s="375"/>
      <c r="J93" s="14"/>
    </row>
    <row r="94" spans="3:10" ht="42.75">
      <c r="C94" s="371" t="s">
        <v>2574</v>
      </c>
      <c r="D94" s="375"/>
      <c r="J94" s="14"/>
    </row>
    <row r="95" spans="3:10" ht="14.25">
      <c r="C95" s="371" t="s">
        <v>2575</v>
      </c>
      <c r="D95" s="375"/>
      <c r="J95" s="14"/>
    </row>
    <row r="96" spans="3:10" ht="14.25">
      <c r="C96" s="371" t="s">
        <v>2576</v>
      </c>
      <c r="D96" s="375"/>
      <c r="J96" s="14"/>
    </row>
    <row r="97" spans="3:10" ht="42.75">
      <c r="C97" s="371" t="s">
        <v>2577</v>
      </c>
      <c r="D97" s="375"/>
      <c r="J97" s="14"/>
    </row>
    <row r="98" spans="3:10" ht="28.5">
      <c r="C98" s="371" t="s">
        <v>2578</v>
      </c>
      <c r="D98" s="375"/>
      <c r="J98" s="14"/>
    </row>
    <row r="99" spans="3:10" ht="14.25">
      <c r="C99" s="369"/>
      <c r="D99" s="375"/>
      <c r="J99" s="14"/>
    </row>
    <row r="100" spans="3:10" ht="28.5">
      <c r="C100" s="369" t="s">
        <v>2557</v>
      </c>
      <c r="D100" s="375"/>
      <c r="J100" s="14"/>
    </row>
    <row r="101" spans="3:10" ht="14.25">
      <c r="C101" s="369"/>
      <c r="D101" s="375"/>
      <c r="J101" s="14"/>
    </row>
    <row r="102" spans="2:10" ht="12.75">
      <c r="B102" s="367" t="s">
        <v>594</v>
      </c>
      <c r="C102" s="188" t="s">
        <v>2589</v>
      </c>
      <c r="D102" s="375"/>
      <c r="J102" s="14"/>
    </row>
    <row r="103" spans="3:10" ht="72">
      <c r="C103" s="369" t="s">
        <v>2558</v>
      </c>
      <c r="D103" s="375"/>
      <c r="J103" s="14"/>
    </row>
    <row r="104" spans="3:10" ht="14.25">
      <c r="C104" s="369"/>
      <c r="D104" s="375"/>
      <c r="J104" s="14"/>
    </row>
    <row r="105" spans="2:10" ht="12.75">
      <c r="B105" s="367" t="s">
        <v>2590</v>
      </c>
      <c r="C105" s="188" t="s">
        <v>2591</v>
      </c>
      <c r="D105" s="375"/>
      <c r="J105" s="14"/>
    </row>
    <row r="106" spans="3:10" ht="14.25">
      <c r="C106" s="372"/>
      <c r="D106" s="372"/>
      <c r="J106" s="14"/>
    </row>
    <row r="107" spans="2:10" ht="15" customHeight="1">
      <c r="B107" s="367" t="s">
        <v>2599</v>
      </c>
      <c r="C107" s="365" t="s">
        <v>2559</v>
      </c>
      <c r="D107" s="360"/>
      <c r="J107" s="14"/>
    </row>
    <row r="108" spans="3:10" ht="15" customHeight="1">
      <c r="C108" s="372" t="s">
        <v>2598</v>
      </c>
      <c r="D108" s="372"/>
      <c r="J108" s="14"/>
    </row>
    <row r="109" spans="3:10" ht="42.75">
      <c r="C109" s="372" t="s">
        <v>2610</v>
      </c>
      <c r="J109" s="14"/>
    </row>
    <row r="110" spans="3:10" ht="14.25">
      <c r="C110" s="372" t="s">
        <v>2609</v>
      </c>
      <c r="J110" s="14"/>
    </row>
    <row r="111" spans="3:10" ht="14.25">
      <c r="C111" s="372" t="s">
        <v>2608</v>
      </c>
      <c r="J111" s="14"/>
    </row>
    <row r="112" spans="3:10" ht="14.25">
      <c r="C112" s="372"/>
      <c r="J112" s="14"/>
    </row>
    <row r="113" spans="2:10" ht="14.25">
      <c r="B113" s="367" t="s">
        <v>2600</v>
      </c>
      <c r="C113" s="365" t="s">
        <v>2552</v>
      </c>
      <c r="D113" s="372"/>
      <c r="J113" s="14"/>
    </row>
    <row r="114" spans="2:10" ht="28.5">
      <c r="B114" s="367"/>
      <c r="C114" s="372" t="s">
        <v>2611</v>
      </c>
      <c r="D114" s="372"/>
      <c r="J114" s="14"/>
    </row>
    <row r="115" spans="3:10" ht="14.25">
      <c r="C115" s="372" t="s">
        <v>2607</v>
      </c>
      <c r="J115" s="14"/>
    </row>
    <row r="116" spans="3:10" ht="14.25">
      <c r="C116" s="372"/>
      <c r="J116" s="14"/>
    </row>
    <row r="117" spans="2:10" ht="14.25">
      <c r="B117" s="367" t="s">
        <v>2601</v>
      </c>
      <c r="C117" s="365" t="s">
        <v>2560</v>
      </c>
      <c r="D117" s="372"/>
      <c r="J117" s="14"/>
    </row>
    <row r="118" spans="2:10" ht="14.25">
      <c r="B118" s="367"/>
      <c r="C118" s="372" t="s">
        <v>2606</v>
      </c>
      <c r="D118" s="372"/>
      <c r="J118" s="14"/>
    </row>
    <row r="119" spans="3:10" ht="14.25">
      <c r="C119" s="372" t="s">
        <v>2605</v>
      </c>
      <c r="J119" s="14"/>
    </row>
    <row r="120" spans="3:10" ht="14.25">
      <c r="C120" s="372"/>
      <c r="J120" s="14"/>
    </row>
    <row r="121" spans="2:10" ht="14.25">
      <c r="B121" s="367" t="s">
        <v>2602</v>
      </c>
      <c r="C121" s="365" t="s">
        <v>2561</v>
      </c>
      <c r="D121" s="372"/>
      <c r="J121" s="14"/>
    </row>
    <row r="122" spans="2:10" ht="28.5">
      <c r="B122" s="367"/>
      <c r="C122" s="372" t="s">
        <v>2603</v>
      </c>
      <c r="D122" s="372"/>
      <c r="J122" s="14"/>
    </row>
    <row r="123" spans="3:10" ht="14.25">
      <c r="C123" s="372" t="s">
        <v>2604</v>
      </c>
      <c r="J123" s="14"/>
    </row>
    <row r="124" spans="3:10" ht="14.25">
      <c r="C124" s="369"/>
      <c r="D124" s="375"/>
      <c r="J124" s="14"/>
    </row>
    <row r="125" spans="3:10" ht="14.25">
      <c r="C125" s="369"/>
      <c r="D125" s="375"/>
      <c r="J125" s="14"/>
    </row>
    <row r="126" spans="2:10" ht="12.75">
      <c r="B126" s="367" t="s">
        <v>2593</v>
      </c>
      <c r="C126" s="188" t="s">
        <v>2592</v>
      </c>
      <c r="D126" s="375"/>
      <c r="J126" s="14"/>
    </row>
    <row r="127" spans="3:10" ht="14.25">
      <c r="C127" s="369"/>
      <c r="D127" s="375"/>
      <c r="J127" s="14"/>
    </row>
    <row r="128" spans="2:10" ht="12.75">
      <c r="B128" s="367" t="s">
        <v>2594</v>
      </c>
      <c r="C128" s="188" t="s">
        <v>2596</v>
      </c>
      <c r="D128" s="375"/>
      <c r="J128" s="14"/>
    </row>
    <row r="129" spans="3:10" ht="52.5">
      <c r="C129" s="188" t="s">
        <v>2562</v>
      </c>
      <c r="D129" s="375"/>
      <c r="J129" s="14"/>
    </row>
    <row r="130" spans="3:10" ht="106.5" customHeight="1">
      <c r="C130" s="188" t="s">
        <v>2563</v>
      </c>
      <c r="D130" s="375"/>
      <c r="J130" s="14"/>
    </row>
    <row r="131" spans="3:10" ht="26.25">
      <c r="C131" s="188" t="s">
        <v>2564</v>
      </c>
      <c r="D131" s="375"/>
      <c r="J131" s="14"/>
    </row>
    <row r="132" spans="3:10" ht="14.25">
      <c r="C132" s="369"/>
      <c r="D132" s="375"/>
      <c r="J132" s="14"/>
    </row>
    <row r="133" spans="2:10" ht="12.75">
      <c r="B133" s="367" t="s">
        <v>2595</v>
      </c>
      <c r="C133" s="188" t="s">
        <v>2597</v>
      </c>
      <c r="D133" s="375"/>
      <c r="J133" s="14"/>
    </row>
    <row r="134" spans="3:10" ht="12.75">
      <c r="C134" s="188" t="s">
        <v>2565</v>
      </c>
      <c r="D134" s="375"/>
      <c r="J134" s="14"/>
    </row>
    <row r="135" spans="3:10" ht="28.5">
      <c r="C135" s="188" t="s">
        <v>2579</v>
      </c>
      <c r="D135" s="375"/>
      <c r="J135" s="14"/>
    </row>
    <row r="136" spans="3:10" ht="28.5">
      <c r="C136" s="188" t="s">
        <v>2580</v>
      </c>
      <c r="D136" s="375"/>
      <c r="J136" s="14"/>
    </row>
    <row r="137" spans="3:10" ht="14.25">
      <c r="C137" s="188" t="s">
        <v>2581</v>
      </c>
      <c r="D137" s="375"/>
      <c r="J137" s="14"/>
    </row>
    <row r="138" spans="3:10" ht="14.25">
      <c r="C138" s="188" t="s">
        <v>2582</v>
      </c>
      <c r="D138" s="375"/>
      <c r="J138" s="14"/>
    </row>
    <row r="139" spans="3:10" ht="28.5">
      <c r="C139" s="188" t="s">
        <v>2583</v>
      </c>
      <c r="D139" s="375"/>
      <c r="J139" s="14"/>
    </row>
    <row r="140" spans="3:10" ht="14.25">
      <c r="C140" s="188" t="s">
        <v>2584</v>
      </c>
      <c r="D140" s="375"/>
      <c r="J140" s="14"/>
    </row>
    <row r="141" spans="3:10" ht="14.25">
      <c r="C141" s="188" t="s">
        <v>2585</v>
      </c>
      <c r="D141" s="375"/>
      <c r="J141" s="14"/>
    </row>
    <row r="142" spans="3:10" ht="28.5">
      <c r="C142" s="188" t="s">
        <v>2586</v>
      </c>
      <c r="D142" s="375"/>
      <c r="J142" s="14"/>
    </row>
    <row r="143" spans="3:10" ht="18.75" customHeight="1">
      <c r="C143" s="188" t="s">
        <v>2587</v>
      </c>
      <c r="D143" s="375"/>
      <c r="J143" s="14"/>
    </row>
    <row r="144" spans="3:10" ht="12.75">
      <c r="C144" s="188"/>
      <c r="D144" s="376"/>
      <c r="J144" s="14"/>
    </row>
    <row r="145" spans="3:10" ht="12.75">
      <c r="C145" s="188"/>
      <c r="D145" s="376"/>
      <c r="J145" s="14"/>
    </row>
    <row r="146" spans="2:10" ht="29.25" customHeight="1">
      <c r="B146" s="373" t="s">
        <v>2612</v>
      </c>
      <c r="C146" s="374" t="s">
        <v>2618</v>
      </c>
      <c r="D146" s="376"/>
      <c r="J146" s="14"/>
    </row>
    <row r="147" spans="3:10" ht="12.75">
      <c r="C147" s="188"/>
      <c r="D147" s="376"/>
      <c r="J147" s="14"/>
    </row>
    <row r="148" spans="2:10" ht="12.75">
      <c r="B148" s="358" t="s">
        <v>605</v>
      </c>
      <c r="C148" s="188" t="s">
        <v>2613</v>
      </c>
      <c r="D148" s="376"/>
      <c r="J148" s="14"/>
    </row>
    <row r="149" spans="3:10" ht="39">
      <c r="C149" s="188" t="s">
        <v>2619</v>
      </c>
      <c r="J149" s="14"/>
    </row>
    <row r="150" spans="3:10" ht="26.25">
      <c r="C150" s="188" t="s">
        <v>2621</v>
      </c>
      <c r="J150" s="14"/>
    </row>
    <row r="151" spans="3:10" ht="39">
      <c r="C151" s="188" t="s">
        <v>2620</v>
      </c>
      <c r="J151" s="14"/>
    </row>
    <row r="152" spans="3:10" ht="12.75">
      <c r="C152" s="188"/>
      <c r="J152" s="14"/>
    </row>
    <row r="153" spans="2:10" ht="12.75">
      <c r="B153" s="358" t="s">
        <v>606</v>
      </c>
      <c r="C153" s="188" t="s">
        <v>2622</v>
      </c>
      <c r="J153" s="14"/>
    </row>
    <row r="154" spans="3:10" ht="78.75">
      <c r="C154" s="188" t="s">
        <v>2625</v>
      </c>
      <c r="J154" s="14"/>
    </row>
    <row r="155" spans="3:10" ht="12.75">
      <c r="C155" s="188"/>
      <c r="J155" s="14"/>
    </row>
    <row r="156" spans="2:10" ht="12.75">
      <c r="B156" s="358" t="s">
        <v>607</v>
      </c>
      <c r="C156" s="188" t="s">
        <v>2623</v>
      </c>
      <c r="J156" s="14"/>
    </row>
    <row r="157" spans="3:10" ht="27" customHeight="1">
      <c r="C157" s="188" t="s">
        <v>2624</v>
      </c>
      <c r="J157" s="14"/>
    </row>
    <row r="158" spans="3:10" ht="12.75">
      <c r="C158" s="188"/>
      <c r="J158" s="14"/>
    </row>
    <row r="159" spans="3:10" ht="12.75">
      <c r="C159" s="188"/>
      <c r="J159" s="14"/>
    </row>
    <row r="160" spans="3:10" ht="12.75">
      <c r="C160" s="188"/>
      <c r="J160" s="14"/>
    </row>
    <row r="161" ht="12.75">
      <c r="J161" s="14"/>
    </row>
    <row r="162" ht="12.75">
      <c r="J162" s="14"/>
    </row>
    <row r="163" ht="12.75">
      <c r="J163" s="14"/>
    </row>
    <row r="164" ht="12.75">
      <c r="J164" s="14"/>
    </row>
    <row r="165" ht="12.75">
      <c r="J165" s="14"/>
    </row>
    <row r="166" ht="12.75">
      <c r="J166" s="14"/>
    </row>
    <row r="167" ht="12.75">
      <c r="J167" s="14"/>
    </row>
    <row r="168" ht="12.75">
      <c r="J168" s="14"/>
    </row>
    <row r="169" ht="12.75">
      <c r="J169" s="14"/>
    </row>
    <row r="170" ht="12.75">
      <c r="J170" s="14"/>
    </row>
    <row r="171" ht="12.75">
      <c r="J171" s="14"/>
    </row>
    <row r="172" ht="12.75">
      <c r="J172" s="14"/>
    </row>
    <row r="173" ht="12.75">
      <c r="J173" s="14"/>
    </row>
    <row r="174" ht="12.75">
      <c r="J174" s="14"/>
    </row>
    <row r="175" ht="12.75">
      <c r="J175" s="14"/>
    </row>
    <row r="176" ht="12.75">
      <c r="J176" s="14"/>
    </row>
    <row r="177" ht="12.75">
      <c r="J177" s="14"/>
    </row>
    <row r="178" ht="12.75">
      <c r="J178" s="14"/>
    </row>
    <row r="179" ht="12.75">
      <c r="J179" s="14"/>
    </row>
    <row r="180" ht="12.75">
      <c r="J180" s="14"/>
    </row>
    <row r="181" ht="12.75">
      <c r="J181" s="14"/>
    </row>
    <row r="182" ht="12.75">
      <c r="J182" s="14"/>
    </row>
    <row r="183" ht="12.75">
      <c r="J183" s="14"/>
    </row>
    <row r="184" ht="12.75">
      <c r="J184" s="14"/>
    </row>
    <row r="185" ht="12.75">
      <c r="J185" s="14"/>
    </row>
    <row r="186" ht="12.75">
      <c r="J186" s="14"/>
    </row>
    <row r="187" ht="12.75">
      <c r="J187" s="14"/>
    </row>
    <row r="188" ht="12.75">
      <c r="J188" s="14"/>
    </row>
    <row r="189" ht="12.75">
      <c r="J189" s="14"/>
    </row>
    <row r="190" ht="12.75">
      <c r="J190" s="14"/>
    </row>
    <row r="191" ht="12.75">
      <c r="J191" s="14"/>
    </row>
    <row r="192" ht="12.75">
      <c r="J192" s="1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U1381"/>
  <sheetViews>
    <sheetView zoomScale="85" zoomScaleNormal="85" zoomScalePageLayoutView="0" workbookViewId="0" topLeftCell="A223">
      <selection activeCell="I244" sqref="I244"/>
    </sheetView>
  </sheetViews>
  <sheetFormatPr defaultColWidth="9.140625" defaultRowHeight="12.75"/>
  <cols>
    <col min="1" max="1" width="2.7109375" style="77" customWidth="1"/>
    <col min="2" max="2" width="15.7109375" style="45" customWidth="1"/>
    <col min="3" max="3" width="9.57421875" style="45" hidden="1" customWidth="1"/>
    <col min="4" max="4" width="10.7109375" style="194" customWidth="1"/>
    <col min="5" max="5" width="15.7109375" style="194" customWidth="1"/>
    <col min="6" max="6" width="60.7109375" style="113" customWidth="1"/>
    <col min="7" max="7" width="9.7109375" style="118" customWidth="1"/>
    <col min="8" max="8" width="10.8515625" style="45" hidden="1" customWidth="1"/>
    <col min="9" max="9" width="15.7109375" style="220" customWidth="1"/>
    <col min="10" max="10" width="20.7109375" style="252" customWidth="1"/>
    <col min="11" max="11" width="25.7109375" style="77" customWidth="1"/>
    <col min="12" max="12" width="60.7109375" style="55" hidden="1" customWidth="1"/>
    <col min="13" max="14" width="45.7109375" style="55" hidden="1" customWidth="1"/>
    <col min="15" max="19" width="0" style="77" hidden="1" customWidth="1"/>
    <col min="20" max="20" width="9.00390625" style="129" customWidth="1"/>
    <col min="21" max="21" width="16.28125" style="77" bestFit="1" customWidth="1"/>
    <col min="22" max="16384" width="9.140625" style="77" customWidth="1"/>
  </cols>
  <sheetData>
    <row r="1" spans="2:20" s="3" customFormat="1" ht="15" thickBot="1">
      <c r="B1" s="7" t="s">
        <v>993</v>
      </c>
      <c r="C1" s="7" t="s">
        <v>16</v>
      </c>
      <c r="D1" s="96" t="s">
        <v>0</v>
      </c>
      <c r="E1" s="96" t="s">
        <v>13</v>
      </c>
      <c r="F1" s="115" t="s">
        <v>9</v>
      </c>
      <c r="G1" s="16" t="s">
        <v>14</v>
      </c>
      <c r="H1" s="7" t="s">
        <v>17</v>
      </c>
      <c r="I1" s="22" t="s">
        <v>8</v>
      </c>
      <c r="J1" s="23" t="s">
        <v>15</v>
      </c>
      <c r="K1" s="23" t="s">
        <v>98</v>
      </c>
      <c r="L1" s="9" t="s">
        <v>10</v>
      </c>
      <c r="M1" s="9" t="s">
        <v>11</v>
      </c>
      <c r="N1" s="9" t="s">
        <v>12</v>
      </c>
      <c r="T1" s="242"/>
    </row>
    <row r="3" spans="2:15" ht="17.25">
      <c r="B3" s="6" t="s">
        <v>1945</v>
      </c>
      <c r="O3" s="77">
        <v>27898</v>
      </c>
    </row>
    <row r="4" ht="17.25">
      <c r="B4" s="6"/>
    </row>
    <row r="5" spans="2:15" ht="17.25">
      <c r="B5" s="6" t="s">
        <v>1944</v>
      </c>
      <c r="O5" s="77">
        <v>27899</v>
      </c>
    </row>
    <row r="6" ht="17.25">
      <c r="B6" s="6"/>
    </row>
    <row r="7" spans="2:15" ht="17.25">
      <c r="B7" s="6" t="s">
        <v>1943</v>
      </c>
      <c r="O7" s="77">
        <v>27900</v>
      </c>
    </row>
    <row r="8" ht="17.25">
      <c r="B8" s="6"/>
    </row>
    <row r="9" spans="1:15" ht="12.75">
      <c r="A9" s="327"/>
      <c r="B9" s="92" t="s">
        <v>1446</v>
      </c>
      <c r="C9" s="92"/>
      <c r="D9" s="253"/>
      <c r="E9" s="253"/>
      <c r="F9" s="109"/>
      <c r="G9" s="254"/>
      <c r="H9" s="92"/>
      <c r="J9" s="255"/>
      <c r="O9" s="77">
        <v>27901</v>
      </c>
    </row>
    <row r="10" spans="2:15" ht="12.75">
      <c r="B10" s="45" t="s">
        <v>1447</v>
      </c>
      <c r="O10" s="77">
        <v>27902</v>
      </c>
    </row>
    <row r="11" spans="2:21" ht="12.75">
      <c r="B11" s="45" t="s">
        <v>2143</v>
      </c>
      <c r="K11" s="116"/>
      <c r="O11" s="77">
        <v>27993</v>
      </c>
      <c r="U11" s="116"/>
    </row>
    <row r="12" spans="4:21" ht="26.25">
      <c r="D12" s="194" t="s">
        <v>19</v>
      </c>
      <c r="E12" s="194" t="s">
        <v>121</v>
      </c>
      <c r="F12" s="113" t="s">
        <v>996</v>
      </c>
      <c r="G12" s="118" t="s">
        <v>118</v>
      </c>
      <c r="H12" s="45" t="s">
        <v>119</v>
      </c>
      <c r="I12" s="328">
        <v>0.185</v>
      </c>
      <c r="J12" s="252">
        <v>0</v>
      </c>
      <c r="K12" s="116">
        <f>J12*I12</f>
        <v>0</v>
      </c>
      <c r="O12" s="77">
        <v>66987</v>
      </c>
      <c r="P12" s="77">
        <v>27993</v>
      </c>
      <c r="R12" s="77">
        <v>4925</v>
      </c>
      <c r="U12" s="116"/>
    </row>
    <row r="13" spans="2:21" ht="26.25">
      <c r="B13" s="265"/>
      <c r="C13" s="265"/>
      <c r="D13" s="218" t="s">
        <v>24</v>
      </c>
      <c r="E13" s="218" t="s">
        <v>997</v>
      </c>
      <c r="F13" s="114" t="s">
        <v>998</v>
      </c>
      <c r="G13" s="264" t="s">
        <v>21</v>
      </c>
      <c r="H13" s="265" t="s">
        <v>22</v>
      </c>
      <c r="I13" s="219">
        <v>10</v>
      </c>
      <c r="J13" s="161">
        <v>0</v>
      </c>
      <c r="K13" s="162">
        <f>J13*I13</f>
        <v>0</v>
      </c>
      <c r="O13" s="77">
        <v>66988</v>
      </c>
      <c r="P13" s="77">
        <v>27993</v>
      </c>
      <c r="R13" s="77">
        <v>4935</v>
      </c>
      <c r="U13" s="116"/>
    </row>
    <row r="14" spans="2:21" ht="12.75">
      <c r="B14" s="259"/>
      <c r="C14" s="259"/>
      <c r="D14" s="217"/>
      <c r="E14" s="217"/>
      <c r="F14" s="216"/>
      <c r="G14" s="258"/>
      <c r="H14" s="259"/>
      <c r="I14" s="260"/>
      <c r="J14" s="32" t="s">
        <v>2149</v>
      </c>
      <c r="K14" s="42">
        <f>SUM(K12:K13)</f>
        <v>0</v>
      </c>
      <c r="U14" s="116"/>
    </row>
    <row r="15" spans="2:21" ht="12.75">
      <c r="B15" s="259"/>
      <c r="C15" s="259"/>
      <c r="D15" s="217"/>
      <c r="E15" s="217"/>
      <c r="F15" s="216"/>
      <c r="G15" s="258"/>
      <c r="H15" s="259"/>
      <c r="I15" s="260"/>
      <c r="J15" s="261"/>
      <c r="K15" s="316"/>
      <c r="U15" s="116"/>
    </row>
    <row r="16" spans="2:21" ht="12.75">
      <c r="B16" s="259"/>
      <c r="C16" s="259"/>
      <c r="D16" s="217"/>
      <c r="E16" s="217"/>
      <c r="F16" s="216"/>
      <c r="G16" s="258"/>
      <c r="H16" s="259"/>
      <c r="I16" s="260"/>
      <c r="J16" s="261"/>
      <c r="K16" s="316"/>
      <c r="U16" s="116"/>
    </row>
    <row r="17" spans="2:15" ht="12.75">
      <c r="B17" s="45" t="s">
        <v>2144</v>
      </c>
      <c r="O17" s="77">
        <v>27903</v>
      </c>
    </row>
    <row r="18" spans="1:21" ht="12.75">
      <c r="A18" s="327"/>
      <c r="B18" s="92"/>
      <c r="C18" s="92"/>
      <c r="D18" s="253" t="s">
        <v>19</v>
      </c>
      <c r="E18" s="253" t="s">
        <v>1243</v>
      </c>
      <c r="F18" s="109" t="s">
        <v>1244</v>
      </c>
      <c r="G18" s="254" t="s">
        <v>21</v>
      </c>
      <c r="H18" s="92" t="s">
        <v>22</v>
      </c>
      <c r="I18" s="220">
        <v>10</v>
      </c>
      <c r="J18" s="255">
        <v>0</v>
      </c>
      <c r="K18" s="116">
        <f>J18*I18</f>
        <v>0</v>
      </c>
      <c r="O18" s="77">
        <v>66836</v>
      </c>
      <c r="P18" s="77">
        <v>27903</v>
      </c>
      <c r="R18" s="77">
        <v>5007</v>
      </c>
      <c r="U18" s="116"/>
    </row>
    <row r="19" spans="1:21" ht="12.75">
      <c r="A19" s="327"/>
      <c r="B19" s="92"/>
      <c r="C19" s="92"/>
      <c r="D19" s="253" t="s">
        <v>24</v>
      </c>
      <c r="E19" s="253" t="s">
        <v>1245</v>
      </c>
      <c r="F19" s="109" t="s">
        <v>1246</v>
      </c>
      <c r="G19" s="254" t="s">
        <v>34</v>
      </c>
      <c r="H19" s="92" t="s">
        <v>34</v>
      </c>
      <c r="I19" s="220">
        <v>150</v>
      </c>
      <c r="J19" s="255">
        <v>0</v>
      </c>
      <c r="K19" s="116">
        <f>J19*I19</f>
        <v>0</v>
      </c>
      <c r="O19" s="77">
        <v>66837</v>
      </c>
      <c r="P19" s="77">
        <v>27903</v>
      </c>
      <c r="R19" s="77">
        <v>5029</v>
      </c>
      <c r="U19" s="116"/>
    </row>
    <row r="20" spans="1:21" ht="12.75">
      <c r="A20" s="327"/>
      <c r="B20" s="259"/>
      <c r="C20" s="259"/>
      <c r="D20" s="217" t="s">
        <v>27</v>
      </c>
      <c r="E20" s="217" t="s">
        <v>1003</v>
      </c>
      <c r="F20" s="216" t="s">
        <v>1004</v>
      </c>
      <c r="G20" s="258" t="s">
        <v>39</v>
      </c>
      <c r="H20" s="259" t="s">
        <v>39</v>
      </c>
      <c r="I20" s="260">
        <v>960</v>
      </c>
      <c r="J20" s="261">
        <v>0</v>
      </c>
      <c r="K20" s="316">
        <f>J20*I20</f>
        <v>0</v>
      </c>
      <c r="O20" s="77">
        <v>66838</v>
      </c>
      <c r="P20" s="77">
        <v>27903</v>
      </c>
      <c r="R20" s="77">
        <v>5035</v>
      </c>
      <c r="U20" s="116"/>
    </row>
    <row r="21" spans="2:21" ht="12.75">
      <c r="B21" s="265"/>
      <c r="C21" s="265"/>
      <c r="D21" s="218" t="s">
        <v>28</v>
      </c>
      <c r="E21" s="218" t="s">
        <v>2185</v>
      </c>
      <c r="F21" s="114" t="s">
        <v>2186</v>
      </c>
      <c r="G21" s="264" t="s">
        <v>112</v>
      </c>
      <c r="H21" s="265" t="s">
        <v>39</v>
      </c>
      <c r="I21" s="219">
        <v>25</v>
      </c>
      <c r="J21" s="161">
        <v>0</v>
      </c>
      <c r="K21" s="162">
        <f>J21*I21</f>
        <v>0</v>
      </c>
      <c r="O21" s="77">
        <v>66991</v>
      </c>
      <c r="P21" s="77">
        <v>27994</v>
      </c>
      <c r="R21" s="77">
        <v>5035</v>
      </c>
      <c r="U21" s="116"/>
    </row>
    <row r="22" spans="1:21" ht="12.75">
      <c r="A22" s="327"/>
      <c r="B22" s="259"/>
      <c r="C22" s="259"/>
      <c r="D22" s="217"/>
      <c r="E22" s="217"/>
      <c r="F22" s="216"/>
      <c r="G22" s="258"/>
      <c r="H22" s="259"/>
      <c r="I22" s="260"/>
      <c r="J22" s="32" t="s">
        <v>1448</v>
      </c>
      <c r="K22" s="125">
        <f>SUM(K18:K21)</f>
        <v>0</v>
      </c>
      <c r="U22" s="116"/>
    </row>
    <row r="23" spans="1:21" ht="12.75">
      <c r="A23" s="327"/>
      <c r="B23" s="259"/>
      <c r="C23" s="259"/>
      <c r="D23" s="217"/>
      <c r="E23" s="217"/>
      <c r="F23" s="216"/>
      <c r="G23" s="258"/>
      <c r="H23" s="259"/>
      <c r="I23" s="260"/>
      <c r="J23" s="32" t="s">
        <v>1449</v>
      </c>
      <c r="K23" s="125">
        <f>K14+K22</f>
        <v>0</v>
      </c>
      <c r="U23" s="116"/>
    </row>
    <row r="24" spans="1:21" ht="12.75">
      <c r="A24" s="327"/>
      <c r="B24" s="259"/>
      <c r="C24" s="259"/>
      <c r="D24" s="217"/>
      <c r="E24" s="217"/>
      <c r="F24" s="216"/>
      <c r="G24" s="258"/>
      <c r="H24" s="259"/>
      <c r="I24" s="260"/>
      <c r="J24" s="261"/>
      <c r="K24" s="316"/>
      <c r="U24" s="116"/>
    </row>
    <row r="25" spans="1:21" ht="12.75">
      <c r="A25" s="327"/>
      <c r="B25" s="259"/>
      <c r="C25" s="259"/>
      <c r="D25" s="217"/>
      <c r="E25" s="217"/>
      <c r="F25" s="216"/>
      <c r="G25" s="258"/>
      <c r="H25" s="259"/>
      <c r="I25" s="260"/>
      <c r="J25" s="261"/>
      <c r="K25" s="316"/>
      <c r="U25" s="116"/>
    </row>
    <row r="26" spans="1:21" ht="12.75">
      <c r="A26" s="327"/>
      <c r="B26" s="92" t="s">
        <v>1450</v>
      </c>
      <c r="C26" s="92"/>
      <c r="D26" s="253"/>
      <c r="E26" s="253"/>
      <c r="F26" s="109"/>
      <c r="G26" s="254"/>
      <c r="H26" s="92"/>
      <c r="J26" s="255"/>
      <c r="K26" s="116"/>
      <c r="O26" s="77">
        <v>27904</v>
      </c>
      <c r="U26" s="116"/>
    </row>
    <row r="27" spans="1:21" ht="12.75">
      <c r="A27" s="327"/>
      <c r="B27" s="92" t="s">
        <v>2170</v>
      </c>
      <c r="C27" s="92"/>
      <c r="D27" s="253"/>
      <c r="E27" s="253"/>
      <c r="F27" s="109"/>
      <c r="G27" s="254"/>
      <c r="H27" s="92"/>
      <c r="J27" s="255"/>
      <c r="K27" s="116"/>
      <c r="O27" s="77">
        <v>27905</v>
      </c>
      <c r="U27" s="116"/>
    </row>
    <row r="28" spans="2:18" ht="26.25">
      <c r="B28" s="256"/>
      <c r="C28" s="256"/>
      <c r="D28" s="135" t="s">
        <v>19</v>
      </c>
      <c r="E28" s="135" t="s">
        <v>2172</v>
      </c>
      <c r="F28" s="329" t="s">
        <v>2173</v>
      </c>
      <c r="G28" s="330" t="s">
        <v>34</v>
      </c>
      <c r="H28" s="256" t="s">
        <v>34</v>
      </c>
      <c r="I28" s="260">
        <v>80</v>
      </c>
      <c r="J28" s="46">
        <v>0</v>
      </c>
      <c r="K28" s="316">
        <f>J28*I28</f>
        <v>0</v>
      </c>
      <c r="O28" s="77">
        <v>67191</v>
      </c>
      <c r="P28" s="77">
        <v>28122</v>
      </c>
      <c r="R28" s="77">
        <v>5634</v>
      </c>
    </row>
    <row r="29" spans="2:18" ht="26.25">
      <c r="B29" s="256"/>
      <c r="C29" s="256"/>
      <c r="D29" s="135" t="s">
        <v>24</v>
      </c>
      <c r="E29" s="135" t="s">
        <v>2175</v>
      </c>
      <c r="F29" s="329" t="s">
        <v>2176</v>
      </c>
      <c r="G29" s="330" t="s">
        <v>34</v>
      </c>
      <c r="H29" s="256" t="s">
        <v>34</v>
      </c>
      <c r="I29" s="260">
        <v>127</v>
      </c>
      <c r="J29" s="46">
        <v>0</v>
      </c>
      <c r="K29" s="316">
        <f>J29*I29</f>
        <v>0</v>
      </c>
      <c r="O29" s="77">
        <v>67196</v>
      </c>
      <c r="P29" s="77">
        <v>28122</v>
      </c>
      <c r="R29" s="77">
        <v>5816</v>
      </c>
    </row>
    <row r="30" spans="2:18" ht="12.75">
      <c r="B30" s="262"/>
      <c r="C30" s="262"/>
      <c r="D30" s="142" t="s">
        <v>27</v>
      </c>
      <c r="E30" s="142" t="s">
        <v>2177</v>
      </c>
      <c r="F30" s="331" t="s">
        <v>2178</v>
      </c>
      <c r="G30" s="312" t="s">
        <v>34</v>
      </c>
      <c r="H30" s="262" t="s">
        <v>34</v>
      </c>
      <c r="I30" s="219">
        <v>2</v>
      </c>
      <c r="J30" s="266">
        <v>0</v>
      </c>
      <c r="K30" s="162">
        <f>J30*I30</f>
        <v>0</v>
      </c>
      <c r="O30" s="77">
        <v>67197</v>
      </c>
      <c r="P30" s="77">
        <v>28122</v>
      </c>
      <c r="R30" s="77">
        <v>5820</v>
      </c>
    </row>
    <row r="31" spans="1:21" ht="12.75">
      <c r="A31" s="327"/>
      <c r="B31" s="259"/>
      <c r="C31" s="259"/>
      <c r="D31" s="217"/>
      <c r="E31" s="217"/>
      <c r="F31" s="216"/>
      <c r="G31" s="258"/>
      <c r="H31" s="259"/>
      <c r="I31" s="260"/>
      <c r="J31" s="30" t="s">
        <v>2171</v>
      </c>
      <c r="K31" s="125">
        <f>SUM(K28:K30)</f>
        <v>0</v>
      </c>
      <c r="U31" s="116"/>
    </row>
    <row r="32" spans="1:21" ht="12.75">
      <c r="A32" s="327"/>
      <c r="B32" s="259"/>
      <c r="C32" s="259"/>
      <c r="D32" s="217"/>
      <c r="E32" s="217"/>
      <c r="F32" s="216"/>
      <c r="G32" s="258"/>
      <c r="H32" s="259"/>
      <c r="I32" s="260"/>
      <c r="J32" s="30"/>
      <c r="K32" s="125"/>
      <c r="U32" s="116"/>
    </row>
    <row r="33" spans="1:21" ht="12.75">
      <c r="A33" s="327"/>
      <c r="B33" s="259"/>
      <c r="C33" s="259"/>
      <c r="D33" s="217"/>
      <c r="E33" s="217"/>
      <c r="F33" s="216"/>
      <c r="G33" s="258"/>
      <c r="H33" s="259"/>
      <c r="I33" s="260"/>
      <c r="J33" s="30"/>
      <c r="K33" s="125"/>
      <c r="U33" s="116"/>
    </row>
    <row r="34" spans="1:21" ht="12.75">
      <c r="A34" s="327"/>
      <c r="B34" s="92" t="s">
        <v>1451</v>
      </c>
      <c r="C34" s="92"/>
      <c r="D34" s="253"/>
      <c r="E34" s="253"/>
      <c r="F34" s="109"/>
      <c r="G34" s="254"/>
      <c r="H34" s="92"/>
      <c r="J34" s="255"/>
      <c r="K34" s="116"/>
      <c r="O34" s="77">
        <v>27905</v>
      </c>
      <c r="U34" s="116"/>
    </row>
    <row r="35" spans="1:21" ht="12.75">
      <c r="A35" s="327"/>
      <c r="B35" s="265"/>
      <c r="C35" s="265"/>
      <c r="D35" s="218" t="s">
        <v>19</v>
      </c>
      <c r="E35" s="218" t="s">
        <v>142</v>
      </c>
      <c r="F35" s="114" t="s">
        <v>2174</v>
      </c>
      <c r="G35" s="264" t="s">
        <v>39</v>
      </c>
      <c r="H35" s="265" t="s">
        <v>39</v>
      </c>
      <c r="I35" s="219">
        <v>1122</v>
      </c>
      <c r="J35" s="161">
        <v>0</v>
      </c>
      <c r="K35" s="162">
        <f>J35*I35</f>
        <v>0</v>
      </c>
      <c r="O35" s="77">
        <v>66839</v>
      </c>
      <c r="P35" s="77">
        <v>27905</v>
      </c>
      <c r="R35" s="77">
        <v>5916</v>
      </c>
      <c r="U35" s="116"/>
    </row>
    <row r="36" spans="1:21" ht="12.75">
      <c r="A36" s="327"/>
      <c r="B36" s="259"/>
      <c r="C36" s="259"/>
      <c r="D36" s="217"/>
      <c r="E36" s="217"/>
      <c r="F36" s="216"/>
      <c r="G36" s="258"/>
      <c r="H36" s="259"/>
      <c r="I36" s="260"/>
      <c r="J36" s="30" t="s">
        <v>1452</v>
      </c>
      <c r="K36" s="125">
        <f>SUM(K35)</f>
        <v>0</v>
      </c>
      <c r="U36" s="116"/>
    </row>
    <row r="37" spans="1:21" ht="12.75">
      <c r="A37" s="327"/>
      <c r="B37" s="259"/>
      <c r="C37" s="259"/>
      <c r="D37" s="217"/>
      <c r="E37" s="217"/>
      <c r="F37" s="216"/>
      <c r="G37" s="258"/>
      <c r="H37" s="259"/>
      <c r="I37" s="260"/>
      <c r="J37" s="261"/>
      <c r="K37" s="316"/>
      <c r="U37" s="116"/>
    </row>
    <row r="38" spans="1:21" ht="12.75">
      <c r="A38" s="327"/>
      <c r="B38" s="259"/>
      <c r="C38" s="259"/>
      <c r="D38" s="217"/>
      <c r="E38" s="217"/>
      <c r="F38" s="216"/>
      <c r="G38" s="258"/>
      <c r="H38" s="259"/>
      <c r="I38" s="260"/>
      <c r="J38" s="261"/>
      <c r="K38" s="316"/>
      <c r="U38" s="116"/>
    </row>
    <row r="39" spans="1:21" ht="12.75">
      <c r="A39" s="327"/>
      <c r="B39" s="92" t="s">
        <v>1453</v>
      </c>
      <c r="C39" s="92"/>
      <c r="D39" s="253"/>
      <c r="E39" s="253"/>
      <c r="F39" s="109"/>
      <c r="G39" s="254"/>
      <c r="H39" s="92"/>
      <c r="I39" s="273"/>
      <c r="J39" s="255"/>
      <c r="K39" s="116"/>
      <c r="O39" s="77">
        <v>27906</v>
      </c>
      <c r="U39" s="116"/>
    </row>
    <row r="40" spans="1:21" ht="26.25">
      <c r="A40" s="327"/>
      <c r="B40" s="265"/>
      <c r="C40" s="265"/>
      <c r="D40" s="218" t="s">
        <v>19</v>
      </c>
      <c r="E40" s="218" t="s">
        <v>1261</v>
      </c>
      <c r="F40" s="114" t="s">
        <v>1262</v>
      </c>
      <c r="G40" s="264" t="s">
        <v>39</v>
      </c>
      <c r="H40" s="265" t="s">
        <v>39</v>
      </c>
      <c r="I40" s="219">
        <v>1122</v>
      </c>
      <c r="J40" s="161">
        <v>0</v>
      </c>
      <c r="K40" s="162">
        <f>J40*I40</f>
        <v>0</v>
      </c>
      <c r="O40" s="77">
        <v>66840</v>
      </c>
      <c r="P40" s="77">
        <v>27906</v>
      </c>
      <c r="R40" s="77">
        <v>6020</v>
      </c>
      <c r="U40" s="116"/>
    </row>
    <row r="41" spans="1:21" ht="12.75">
      <c r="A41" s="327"/>
      <c r="B41" s="259"/>
      <c r="C41" s="259"/>
      <c r="D41" s="217"/>
      <c r="E41" s="217"/>
      <c r="F41" s="216"/>
      <c r="G41" s="258"/>
      <c r="H41" s="259"/>
      <c r="I41" s="260"/>
      <c r="J41" s="30" t="s">
        <v>1454</v>
      </c>
      <c r="K41" s="125">
        <f>SUM(K40)</f>
        <v>0</v>
      </c>
      <c r="U41" s="116"/>
    </row>
    <row r="42" spans="1:21" ht="12.75">
      <c r="A42" s="327"/>
      <c r="B42" s="259"/>
      <c r="C42" s="259"/>
      <c r="D42" s="217"/>
      <c r="E42" s="217"/>
      <c r="F42" s="216"/>
      <c r="G42" s="258"/>
      <c r="H42" s="259"/>
      <c r="I42" s="260"/>
      <c r="J42" s="261"/>
      <c r="K42" s="316"/>
      <c r="U42" s="116"/>
    </row>
    <row r="43" spans="1:21" ht="12.75">
      <c r="A43" s="327"/>
      <c r="B43" s="259"/>
      <c r="C43" s="259"/>
      <c r="D43" s="217"/>
      <c r="E43" s="217"/>
      <c r="F43" s="216"/>
      <c r="G43" s="258"/>
      <c r="H43" s="259"/>
      <c r="I43" s="260"/>
      <c r="J43" s="261"/>
      <c r="K43" s="316"/>
      <c r="U43" s="116"/>
    </row>
    <row r="44" spans="1:21" ht="12.75">
      <c r="A44" s="327"/>
      <c r="B44" s="92" t="s">
        <v>1455</v>
      </c>
      <c r="C44" s="92"/>
      <c r="D44" s="253"/>
      <c r="E44" s="253"/>
      <c r="F44" s="109"/>
      <c r="G44" s="254"/>
      <c r="H44" s="92"/>
      <c r="I44" s="273"/>
      <c r="J44" s="255"/>
      <c r="K44" s="116"/>
      <c r="O44" s="77">
        <v>27907</v>
      </c>
      <c r="U44" s="116"/>
    </row>
    <row r="45" spans="1:21" ht="12.75">
      <c r="A45" s="327"/>
      <c r="B45" s="265"/>
      <c r="C45" s="265"/>
      <c r="D45" s="218" t="s">
        <v>19</v>
      </c>
      <c r="E45" s="218" t="s">
        <v>1013</v>
      </c>
      <c r="F45" s="114" t="s">
        <v>1456</v>
      </c>
      <c r="G45" s="264" t="s">
        <v>39</v>
      </c>
      <c r="H45" s="265" t="s">
        <v>39</v>
      </c>
      <c r="I45" s="219">
        <v>984</v>
      </c>
      <c r="J45" s="161">
        <v>0</v>
      </c>
      <c r="K45" s="162">
        <f>J45*I45</f>
        <v>0</v>
      </c>
      <c r="O45" s="77">
        <v>66841</v>
      </c>
      <c r="P45" s="77">
        <v>27907</v>
      </c>
      <c r="R45" s="77">
        <v>6226</v>
      </c>
      <c r="U45" s="116"/>
    </row>
    <row r="46" spans="1:21" ht="12.75">
      <c r="A46" s="327"/>
      <c r="B46" s="259"/>
      <c r="C46" s="259"/>
      <c r="D46" s="217"/>
      <c r="E46" s="217"/>
      <c r="F46" s="216"/>
      <c r="G46" s="258"/>
      <c r="H46" s="259"/>
      <c r="I46" s="260"/>
      <c r="J46" s="30" t="s">
        <v>1457</v>
      </c>
      <c r="K46" s="125">
        <f>SUM(K45)</f>
        <v>0</v>
      </c>
      <c r="U46" s="116"/>
    </row>
    <row r="47" spans="1:21" ht="12.75">
      <c r="A47" s="327"/>
      <c r="B47" s="259"/>
      <c r="C47" s="259"/>
      <c r="D47" s="217"/>
      <c r="E47" s="217"/>
      <c r="F47" s="216"/>
      <c r="G47" s="258"/>
      <c r="H47" s="259"/>
      <c r="I47" s="260"/>
      <c r="J47" s="261"/>
      <c r="K47" s="316"/>
      <c r="U47" s="116"/>
    </row>
    <row r="48" spans="1:21" ht="12.75">
      <c r="A48" s="327"/>
      <c r="B48" s="259"/>
      <c r="C48" s="259"/>
      <c r="D48" s="217"/>
      <c r="E48" s="217"/>
      <c r="F48" s="216"/>
      <c r="G48" s="258"/>
      <c r="H48" s="259"/>
      <c r="I48" s="260"/>
      <c r="J48" s="261"/>
      <c r="K48" s="316"/>
      <c r="U48" s="116"/>
    </row>
    <row r="49" spans="1:21" ht="12.75">
      <c r="A49" s="327"/>
      <c r="B49" s="92" t="s">
        <v>1458</v>
      </c>
      <c r="C49" s="92"/>
      <c r="D49" s="253"/>
      <c r="E49" s="253"/>
      <c r="F49" s="109"/>
      <c r="G49" s="254"/>
      <c r="H49" s="92"/>
      <c r="I49" s="273"/>
      <c r="J49" s="255"/>
      <c r="K49" s="116"/>
      <c r="O49" s="77">
        <v>27908</v>
      </c>
      <c r="U49" s="116"/>
    </row>
    <row r="50" spans="4:18" ht="12.75">
      <c r="D50" s="194" t="s">
        <v>19</v>
      </c>
      <c r="E50" s="194" t="s">
        <v>2179</v>
      </c>
      <c r="F50" s="113" t="s">
        <v>2180</v>
      </c>
      <c r="G50" s="118" t="s">
        <v>34</v>
      </c>
      <c r="H50" s="45" t="s">
        <v>34</v>
      </c>
      <c r="I50" s="388">
        <v>197</v>
      </c>
      <c r="J50" s="252">
        <v>0</v>
      </c>
      <c r="K50" s="116">
        <f>J50*I50</f>
        <v>0</v>
      </c>
      <c r="O50" s="77">
        <v>67208</v>
      </c>
      <c r="P50" s="77">
        <v>28127</v>
      </c>
      <c r="R50" s="77">
        <v>6608</v>
      </c>
    </row>
    <row r="51" spans="1:21" ht="26.25">
      <c r="A51" s="327"/>
      <c r="B51" s="265"/>
      <c r="C51" s="265"/>
      <c r="D51" s="218" t="s">
        <v>24</v>
      </c>
      <c r="E51" s="218" t="s">
        <v>1025</v>
      </c>
      <c r="F51" s="114" t="s">
        <v>1459</v>
      </c>
      <c r="G51" s="264" t="s">
        <v>1027</v>
      </c>
      <c r="H51" s="265" t="s">
        <v>1028</v>
      </c>
      <c r="I51" s="219">
        <v>265</v>
      </c>
      <c r="J51" s="161">
        <v>0</v>
      </c>
      <c r="K51" s="162">
        <f>J51*I51</f>
        <v>0</v>
      </c>
      <c r="O51" s="77">
        <v>66842</v>
      </c>
      <c r="P51" s="77">
        <v>27908</v>
      </c>
      <c r="R51" s="77">
        <v>6618</v>
      </c>
      <c r="U51" s="116"/>
    </row>
    <row r="52" spans="1:21" ht="12.75">
      <c r="A52" s="327"/>
      <c r="B52" s="259"/>
      <c r="C52" s="259"/>
      <c r="D52" s="217"/>
      <c r="E52" s="217"/>
      <c r="F52" s="216"/>
      <c r="G52" s="258"/>
      <c r="H52" s="259"/>
      <c r="I52" s="260"/>
      <c r="J52" s="30" t="s">
        <v>1460</v>
      </c>
      <c r="K52" s="125">
        <f>SUM(K50:K51)</f>
        <v>0</v>
      </c>
      <c r="U52" s="116"/>
    </row>
    <row r="53" spans="1:21" ht="12.75">
      <c r="A53" s="327"/>
      <c r="B53" s="259"/>
      <c r="C53" s="259"/>
      <c r="D53" s="217"/>
      <c r="E53" s="217"/>
      <c r="F53" s="216"/>
      <c r="G53" s="258"/>
      <c r="H53" s="259"/>
      <c r="I53" s="260"/>
      <c r="J53" s="30" t="s">
        <v>1461</v>
      </c>
      <c r="K53" s="125">
        <f>K31+K52+K46+K41+K36</f>
        <v>0</v>
      </c>
      <c r="U53" s="116"/>
    </row>
    <row r="54" spans="1:21" ht="12.75">
      <c r="A54" s="327"/>
      <c r="B54" s="259"/>
      <c r="C54" s="259"/>
      <c r="D54" s="217"/>
      <c r="E54" s="217"/>
      <c r="F54" s="216"/>
      <c r="G54" s="258"/>
      <c r="H54" s="259"/>
      <c r="I54" s="260"/>
      <c r="J54" s="261"/>
      <c r="K54" s="316"/>
      <c r="U54" s="116"/>
    </row>
    <row r="55" spans="1:21" ht="12.75">
      <c r="A55" s="327"/>
      <c r="B55" s="259"/>
      <c r="C55" s="259"/>
      <c r="D55" s="217"/>
      <c r="E55" s="217"/>
      <c r="F55" s="216"/>
      <c r="G55" s="258"/>
      <c r="H55" s="259"/>
      <c r="I55" s="260"/>
      <c r="J55" s="261"/>
      <c r="K55" s="316"/>
      <c r="U55" s="116"/>
    </row>
    <row r="56" spans="1:21" ht="12.75">
      <c r="A56" s="327"/>
      <c r="B56" s="92" t="s">
        <v>1462</v>
      </c>
      <c r="C56" s="92"/>
      <c r="D56" s="253"/>
      <c r="E56" s="253"/>
      <c r="F56" s="109"/>
      <c r="G56" s="254"/>
      <c r="H56" s="92"/>
      <c r="I56" s="273"/>
      <c r="J56" s="255"/>
      <c r="K56" s="116"/>
      <c r="O56" s="77">
        <v>27909</v>
      </c>
      <c r="U56" s="116"/>
    </row>
    <row r="57" spans="2:21" ht="12.75">
      <c r="B57" s="45" t="s">
        <v>1463</v>
      </c>
      <c r="K57" s="116"/>
      <c r="O57" s="77">
        <v>27910</v>
      </c>
      <c r="U57" s="116"/>
    </row>
    <row r="58" spans="1:21" ht="26.25">
      <c r="A58" s="327"/>
      <c r="B58" s="92"/>
      <c r="C58" s="92"/>
      <c r="D58" s="253" t="s">
        <v>19</v>
      </c>
      <c r="E58" s="253" t="s">
        <v>1035</v>
      </c>
      <c r="F58" s="109" t="s">
        <v>1464</v>
      </c>
      <c r="G58" s="254" t="s">
        <v>34</v>
      </c>
      <c r="H58" s="92" t="s">
        <v>34</v>
      </c>
      <c r="I58" s="273">
        <v>235</v>
      </c>
      <c r="J58" s="255">
        <v>0</v>
      </c>
      <c r="K58" s="116">
        <f>J58*I58</f>
        <v>0</v>
      </c>
      <c r="O58" s="77">
        <v>66843</v>
      </c>
      <c r="P58" s="77">
        <v>27910</v>
      </c>
      <c r="R58" s="77">
        <v>6636</v>
      </c>
      <c r="U58" s="116"/>
    </row>
    <row r="59" spans="2:21" ht="26.25">
      <c r="B59" s="265"/>
      <c r="C59" s="265"/>
      <c r="D59" s="218" t="s">
        <v>24</v>
      </c>
      <c r="E59" s="218" t="s">
        <v>1465</v>
      </c>
      <c r="F59" s="114" t="s">
        <v>1466</v>
      </c>
      <c r="G59" s="264" t="s">
        <v>39</v>
      </c>
      <c r="H59" s="265" t="s">
        <v>39</v>
      </c>
      <c r="I59" s="219">
        <v>663</v>
      </c>
      <c r="J59" s="161">
        <v>0</v>
      </c>
      <c r="K59" s="162">
        <f>J59*I59</f>
        <v>0</v>
      </c>
      <c r="O59" s="77">
        <v>66844</v>
      </c>
      <c r="P59" s="77">
        <v>27910</v>
      </c>
      <c r="R59" s="77">
        <v>12106</v>
      </c>
      <c r="U59" s="116"/>
    </row>
    <row r="60" spans="2:21" ht="12.75">
      <c r="B60" s="259"/>
      <c r="C60" s="259"/>
      <c r="D60" s="217"/>
      <c r="E60" s="217"/>
      <c r="F60" s="216"/>
      <c r="G60" s="258"/>
      <c r="H60" s="259"/>
      <c r="I60" s="260"/>
      <c r="J60" s="32" t="s">
        <v>1467</v>
      </c>
      <c r="K60" s="125">
        <f>SUM(K58:K59)</f>
        <v>0</v>
      </c>
      <c r="U60" s="116"/>
    </row>
    <row r="61" spans="2:21" ht="12.75">
      <c r="B61" s="259"/>
      <c r="C61" s="259"/>
      <c r="D61" s="217"/>
      <c r="E61" s="217"/>
      <c r="F61" s="216"/>
      <c r="G61" s="258"/>
      <c r="H61" s="259"/>
      <c r="I61" s="260"/>
      <c r="J61" s="261"/>
      <c r="K61" s="316"/>
      <c r="U61" s="116"/>
    </row>
    <row r="62" spans="2:21" ht="12.75">
      <c r="B62" s="259"/>
      <c r="C62" s="259"/>
      <c r="D62" s="217"/>
      <c r="E62" s="217"/>
      <c r="F62" s="216"/>
      <c r="G62" s="258"/>
      <c r="H62" s="259"/>
      <c r="I62" s="260"/>
      <c r="J62" s="261"/>
      <c r="K62" s="316"/>
      <c r="U62" s="116"/>
    </row>
    <row r="63" spans="2:21" ht="12.75">
      <c r="B63" s="45" t="s">
        <v>1468</v>
      </c>
      <c r="K63" s="116"/>
      <c r="O63" s="77">
        <v>27911</v>
      </c>
      <c r="U63" s="116"/>
    </row>
    <row r="64" spans="2:21" ht="26.25">
      <c r="B64" s="259"/>
      <c r="C64" s="259"/>
      <c r="D64" s="217" t="s">
        <v>19</v>
      </c>
      <c r="E64" s="217" t="s">
        <v>1469</v>
      </c>
      <c r="F64" s="216" t="s">
        <v>1470</v>
      </c>
      <c r="G64" s="258" t="s">
        <v>39</v>
      </c>
      <c r="H64" s="259" t="s">
        <v>39</v>
      </c>
      <c r="I64" s="260">
        <v>640</v>
      </c>
      <c r="J64" s="261">
        <v>0</v>
      </c>
      <c r="K64" s="316">
        <f>J64*I64</f>
        <v>0</v>
      </c>
      <c r="O64" s="77">
        <v>66846</v>
      </c>
      <c r="P64" s="77">
        <v>27911</v>
      </c>
      <c r="R64" s="77">
        <v>12300</v>
      </c>
      <c r="U64" s="116"/>
    </row>
    <row r="65" spans="2:21" ht="12.75">
      <c r="B65" s="265"/>
      <c r="C65" s="265"/>
      <c r="D65" s="218" t="s">
        <v>24</v>
      </c>
      <c r="E65" s="218" t="s">
        <v>2192</v>
      </c>
      <c r="F65" s="114" t="s">
        <v>2193</v>
      </c>
      <c r="G65" s="264" t="s">
        <v>39</v>
      </c>
      <c r="H65" s="265" t="s">
        <v>39</v>
      </c>
      <c r="I65" s="219">
        <v>663</v>
      </c>
      <c r="J65" s="161">
        <v>0</v>
      </c>
      <c r="K65" s="162">
        <f>J65*I65</f>
        <v>0</v>
      </c>
      <c r="O65" s="77">
        <v>66846</v>
      </c>
      <c r="P65" s="77">
        <v>27911</v>
      </c>
      <c r="R65" s="77">
        <v>12300</v>
      </c>
      <c r="U65" s="116"/>
    </row>
    <row r="66" spans="2:21" ht="12.75">
      <c r="B66" s="259"/>
      <c r="C66" s="259"/>
      <c r="D66" s="217"/>
      <c r="E66" s="217"/>
      <c r="F66" s="216"/>
      <c r="G66" s="258"/>
      <c r="H66" s="259"/>
      <c r="I66" s="260"/>
      <c r="J66" s="32" t="s">
        <v>1471</v>
      </c>
      <c r="K66" s="125">
        <f>SUM(K64:K65)</f>
        <v>0</v>
      </c>
      <c r="U66" s="116"/>
    </row>
    <row r="67" spans="2:21" ht="12.75">
      <c r="B67" s="259"/>
      <c r="C67" s="259"/>
      <c r="D67" s="217"/>
      <c r="E67" s="217"/>
      <c r="F67" s="216"/>
      <c r="G67" s="258"/>
      <c r="H67" s="259"/>
      <c r="I67" s="260"/>
      <c r="J67" s="261"/>
      <c r="K67" s="316"/>
      <c r="U67" s="116"/>
    </row>
    <row r="68" spans="2:21" ht="12.75">
      <c r="B68" s="259"/>
      <c r="C68" s="259"/>
      <c r="D68" s="217"/>
      <c r="E68" s="217"/>
      <c r="F68" s="216"/>
      <c r="G68" s="258"/>
      <c r="H68" s="259"/>
      <c r="I68" s="260"/>
      <c r="J68" s="261"/>
      <c r="K68" s="316"/>
      <c r="U68" s="116"/>
    </row>
    <row r="69" spans="2:21" ht="12.75">
      <c r="B69" s="45" t="s">
        <v>1472</v>
      </c>
      <c r="K69" s="116"/>
      <c r="O69" s="77">
        <v>27912</v>
      </c>
      <c r="U69" s="116"/>
    </row>
    <row r="70" spans="2:21" ht="26.25">
      <c r="B70" s="265"/>
      <c r="C70" s="265"/>
      <c r="D70" s="218" t="s">
        <v>19</v>
      </c>
      <c r="E70" s="218" t="s">
        <v>1049</v>
      </c>
      <c r="F70" s="114" t="s">
        <v>1050</v>
      </c>
      <c r="G70" s="264" t="s">
        <v>39</v>
      </c>
      <c r="H70" s="265" t="s">
        <v>39</v>
      </c>
      <c r="I70" s="219">
        <v>210</v>
      </c>
      <c r="J70" s="161">
        <v>0</v>
      </c>
      <c r="K70" s="162">
        <f>J70*I70</f>
        <v>0</v>
      </c>
      <c r="O70" s="77">
        <v>66847</v>
      </c>
      <c r="P70" s="77">
        <v>27912</v>
      </c>
      <c r="R70" s="77">
        <v>7449</v>
      </c>
      <c r="U70" s="116"/>
    </row>
    <row r="71" spans="2:21" ht="12.75">
      <c r="B71" s="259"/>
      <c r="C71" s="259"/>
      <c r="D71" s="217"/>
      <c r="E71" s="217"/>
      <c r="F71" s="216"/>
      <c r="G71" s="258"/>
      <c r="H71" s="259"/>
      <c r="I71" s="260"/>
      <c r="J71" s="32" t="s">
        <v>1473</v>
      </c>
      <c r="K71" s="125">
        <f>SUM(K70)</f>
        <v>0</v>
      </c>
      <c r="U71" s="116"/>
    </row>
    <row r="72" spans="2:21" ht="12.75">
      <c r="B72" s="259"/>
      <c r="C72" s="259"/>
      <c r="D72" s="217"/>
      <c r="E72" s="217"/>
      <c r="F72" s="216"/>
      <c r="G72" s="258"/>
      <c r="H72" s="259"/>
      <c r="I72" s="260"/>
      <c r="J72" s="30" t="s">
        <v>1474</v>
      </c>
      <c r="K72" s="125">
        <f>K71+K66+K60</f>
        <v>0</v>
      </c>
      <c r="U72" s="116"/>
    </row>
    <row r="73" spans="2:21" ht="12.75">
      <c r="B73" s="259"/>
      <c r="C73" s="259"/>
      <c r="D73" s="217"/>
      <c r="E73" s="217"/>
      <c r="F73" s="216"/>
      <c r="G73" s="258"/>
      <c r="H73" s="259"/>
      <c r="I73" s="260"/>
      <c r="J73" s="261"/>
      <c r="K73" s="316"/>
      <c r="U73" s="116"/>
    </row>
    <row r="74" spans="2:21" ht="12.75">
      <c r="B74" s="259"/>
      <c r="C74" s="259"/>
      <c r="D74" s="217"/>
      <c r="E74" s="217"/>
      <c r="F74" s="216"/>
      <c r="G74" s="258"/>
      <c r="H74" s="259"/>
      <c r="I74" s="260"/>
      <c r="J74" s="261"/>
      <c r="K74" s="316"/>
      <c r="U74" s="116"/>
    </row>
    <row r="75" spans="2:15" ht="12.75">
      <c r="B75" s="45" t="s">
        <v>2181</v>
      </c>
      <c r="K75" s="116"/>
      <c r="O75" s="77">
        <v>28133</v>
      </c>
    </row>
    <row r="76" spans="2:15" ht="12.75">
      <c r="B76" s="45" t="s">
        <v>2182</v>
      </c>
      <c r="K76" s="116"/>
      <c r="O76" s="77">
        <v>28134</v>
      </c>
    </row>
    <row r="77" spans="2:18" ht="26.25">
      <c r="B77" s="262"/>
      <c r="C77" s="262"/>
      <c r="D77" s="142" t="s">
        <v>19</v>
      </c>
      <c r="E77" s="142" t="s">
        <v>1309</v>
      </c>
      <c r="F77" s="331" t="s">
        <v>1310</v>
      </c>
      <c r="G77" s="312" t="s">
        <v>39</v>
      </c>
      <c r="H77" s="262" t="s">
        <v>39</v>
      </c>
      <c r="I77" s="219">
        <v>5</v>
      </c>
      <c r="J77" s="266">
        <v>0</v>
      </c>
      <c r="K77" s="162">
        <f>J77*I77</f>
        <v>0</v>
      </c>
      <c r="O77" s="77">
        <v>67223</v>
      </c>
      <c r="P77" s="77">
        <v>28134</v>
      </c>
      <c r="R77" s="77">
        <v>7471</v>
      </c>
    </row>
    <row r="78" spans="10:11" ht="12.75">
      <c r="J78" s="32" t="s">
        <v>2183</v>
      </c>
      <c r="K78" s="59">
        <f>SUM(K77:K77)</f>
        <v>0</v>
      </c>
    </row>
    <row r="79" spans="2:21" ht="12.75">
      <c r="B79" s="259"/>
      <c r="C79" s="259"/>
      <c r="D79" s="217"/>
      <c r="E79" s="217"/>
      <c r="F79" s="216"/>
      <c r="G79" s="258"/>
      <c r="H79" s="259"/>
      <c r="I79" s="260"/>
      <c r="J79" s="30" t="s">
        <v>2184</v>
      </c>
      <c r="K79" s="125">
        <f>K78</f>
        <v>0</v>
      </c>
      <c r="U79" s="116"/>
    </row>
    <row r="80" ht="12.75">
      <c r="K80" s="116"/>
    </row>
    <row r="81" ht="12.75">
      <c r="K81" s="116"/>
    </row>
    <row r="82" spans="2:21" ht="12.75">
      <c r="B82" s="45" t="s">
        <v>1475</v>
      </c>
      <c r="K82" s="116"/>
      <c r="O82" s="77">
        <v>31601</v>
      </c>
      <c r="U82" s="116"/>
    </row>
    <row r="83" spans="2:21" ht="12.75">
      <c r="B83" s="45" t="s">
        <v>1476</v>
      </c>
      <c r="C83" s="45" t="s">
        <v>1477</v>
      </c>
      <c r="K83" s="116"/>
      <c r="O83" s="77">
        <v>31602</v>
      </c>
      <c r="U83" s="116"/>
    </row>
    <row r="84" spans="2:21" ht="39">
      <c r="B84" s="259"/>
      <c r="C84" s="259"/>
      <c r="D84" s="217" t="s">
        <v>19</v>
      </c>
      <c r="E84" s="217" t="s">
        <v>1425</v>
      </c>
      <c r="F84" s="216" t="s">
        <v>2484</v>
      </c>
      <c r="G84" s="258" t="s">
        <v>21</v>
      </c>
      <c r="H84" s="259" t="s">
        <v>22</v>
      </c>
      <c r="I84" s="260">
        <v>15</v>
      </c>
      <c r="J84" s="261">
        <v>0</v>
      </c>
      <c r="K84" s="316">
        <f>J84*I84</f>
        <v>0</v>
      </c>
      <c r="O84" s="77">
        <v>73498</v>
      </c>
      <c r="P84" s="77">
        <v>31604</v>
      </c>
      <c r="R84" s="77">
        <v>11037</v>
      </c>
      <c r="U84" s="116"/>
    </row>
    <row r="85" spans="2:21" ht="39">
      <c r="B85" s="265"/>
      <c r="C85" s="265"/>
      <c r="D85" s="218" t="s">
        <v>24</v>
      </c>
      <c r="E85" s="218" t="s">
        <v>2470</v>
      </c>
      <c r="F85" s="114" t="s">
        <v>2471</v>
      </c>
      <c r="G85" s="264" t="s">
        <v>21</v>
      </c>
      <c r="H85" s="265" t="s">
        <v>22</v>
      </c>
      <c r="I85" s="219">
        <v>15</v>
      </c>
      <c r="J85" s="161">
        <v>0</v>
      </c>
      <c r="K85" s="162">
        <f>J85*I85</f>
        <v>0</v>
      </c>
      <c r="O85" s="77">
        <v>73498</v>
      </c>
      <c r="P85" s="77">
        <v>31604</v>
      </c>
      <c r="R85" s="77">
        <v>11037</v>
      </c>
      <c r="U85" s="116"/>
    </row>
    <row r="86" spans="2:21" ht="12.75">
      <c r="B86" s="259"/>
      <c r="C86" s="259"/>
      <c r="D86" s="217"/>
      <c r="E86" s="217"/>
      <c r="F86" s="216"/>
      <c r="G86" s="258"/>
      <c r="H86" s="259"/>
      <c r="I86" s="260"/>
      <c r="J86" s="32" t="s">
        <v>1478</v>
      </c>
      <c r="K86" s="125">
        <f>SUM(K84:K85)</f>
        <v>0</v>
      </c>
      <c r="U86" s="116"/>
    </row>
    <row r="87" spans="2:21" ht="12.75">
      <c r="B87" s="259"/>
      <c r="C87" s="259"/>
      <c r="D87" s="217"/>
      <c r="E87" s="217"/>
      <c r="F87" s="216"/>
      <c r="G87" s="258"/>
      <c r="H87" s="259"/>
      <c r="I87" s="260"/>
      <c r="J87" s="32" t="s">
        <v>1479</v>
      </c>
      <c r="K87" s="125">
        <f>K86</f>
        <v>0</v>
      </c>
      <c r="U87" s="116"/>
    </row>
    <row r="88" spans="2:21" ht="12.75">
      <c r="B88" s="259"/>
      <c r="C88" s="259"/>
      <c r="D88" s="217"/>
      <c r="E88" s="217"/>
      <c r="F88" s="216"/>
      <c r="G88" s="258"/>
      <c r="H88" s="259"/>
      <c r="I88" s="260"/>
      <c r="J88" s="30" t="s">
        <v>1480</v>
      </c>
      <c r="K88" s="125">
        <f>K87+K79+K72+K53+K23</f>
        <v>0</v>
      </c>
      <c r="U88" s="116"/>
    </row>
    <row r="89" spans="2:21" ht="12.75">
      <c r="B89" s="259"/>
      <c r="C89" s="259"/>
      <c r="D89" s="217"/>
      <c r="E89" s="217"/>
      <c r="F89" s="216"/>
      <c r="G89" s="258"/>
      <c r="H89" s="259"/>
      <c r="I89" s="260"/>
      <c r="J89" s="261"/>
      <c r="K89" s="316"/>
      <c r="U89" s="116"/>
    </row>
    <row r="90" spans="2:21" ht="12.75">
      <c r="B90" s="259"/>
      <c r="C90" s="259"/>
      <c r="D90" s="217"/>
      <c r="E90" s="217"/>
      <c r="F90" s="216"/>
      <c r="G90" s="258"/>
      <c r="H90" s="259"/>
      <c r="I90" s="260"/>
      <c r="J90" s="261"/>
      <c r="K90" s="316"/>
      <c r="U90" s="116"/>
    </row>
    <row r="91" spans="2:21" ht="12.75">
      <c r="B91" s="45" t="s">
        <v>1481</v>
      </c>
      <c r="K91" s="116"/>
      <c r="O91" s="77">
        <v>27991</v>
      </c>
      <c r="U91" s="116"/>
    </row>
    <row r="92" spans="2:21" ht="12.75">
      <c r="B92" s="45" t="s">
        <v>1482</v>
      </c>
      <c r="K92" s="116"/>
      <c r="O92" s="77">
        <v>27992</v>
      </c>
      <c r="U92" s="116"/>
    </row>
    <row r="93" spans="2:21" ht="12.75">
      <c r="B93" s="45" t="s">
        <v>1483</v>
      </c>
      <c r="K93" s="116"/>
      <c r="O93" s="77">
        <v>27993</v>
      </c>
      <c r="U93" s="116"/>
    </row>
    <row r="94" spans="4:21" ht="26.25">
      <c r="D94" s="194" t="s">
        <v>19</v>
      </c>
      <c r="E94" s="194" t="s">
        <v>121</v>
      </c>
      <c r="F94" s="113" t="s">
        <v>996</v>
      </c>
      <c r="G94" s="118" t="s">
        <v>118</v>
      </c>
      <c r="H94" s="45" t="s">
        <v>119</v>
      </c>
      <c r="I94" s="328">
        <v>0.122</v>
      </c>
      <c r="J94" s="252">
        <v>0</v>
      </c>
      <c r="K94" s="116">
        <f>J94*I94</f>
        <v>0</v>
      </c>
      <c r="O94" s="77">
        <v>66987</v>
      </c>
      <c r="P94" s="77">
        <v>27993</v>
      </c>
      <c r="R94" s="77">
        <v>4925</v>
      </c>
      <c r="U94" s="116"/>
    </row>
    <row r="95" spans="2:21" ht="26.25">
      <c r="B95" s="265"/>
      <c r="C95" s="265"/>
      <c r="D95" s="218" t="s">
        <v>24</v>
      </c>
      <c r="E95" s="218" t="s">
        <v>997</v>
      </c>
      <c r="F95" s="114" t="s">
        <v>998</v>
      </c>
      <c r="G95" s="264" t="s">
        <v>21</v>
      </c>
      <c r="H95" s="265" t="s">
        <v>22</v>
      </c>
      <c r="I95" s="219">
        <v>7</v>
      </c>
      <c r="J95" s="161">
        <v>0</v>
      </c>
      <c r="K95" s="162">
        <f>J95*I95</f>
        <v>0</v>
      </c>
      <c r="O95" s="77">
        <v>66988</v>
      </c>
      <c r="P95" s="77">
        <v>27993</v>
      </c>
      <c r="R95" s="77">
        <v>4935</v>
      </c>
      <c r="U95" s="116"/>
    </row>
    <row r="96" spans="2:21" ht="12.75">
      <c r="B96" s="259"/>
      <c r="C96" s="259"/>
      <c r="D96" s="217"/>
      <c r="E96" s="217"/>
      <c r="F96" s="216"/>
      <c r="G96" s="258"/>
      <c r="H96" s="259"/>
      <c r="I96" s="260"/>
      <c r="J96" s="32" t="s">
        <v>1484</v>
      </c>
      <c r="K96" s="42">
        <f>SUM(K94:K95)</f>
        <v>0</v>
      </c>
      <c r="U96" s="116"/>
    </row>
    <row r="97" spans="2:21" ht="12.75">
      <c r="B97" s="259"/>
      <c r="C97" s="259"/>
      <c r="D97" s="217"/>
      <c r="E97" s="217"/>
      <c r="F97" s="216"/>
      <c r="G97" s="258"/>
      <c r="H97" s="259"/>
      <c r="I97" s="260"/>
      <c r="J97" s="261"/>
      <c r="K97" s="316"/>
      <c r="U97" s="116"/>
    </row>
    <row r="98" spans="2:21" ht="12.75">
      <c r="B98" s="259"/>
      <c r="C98" s="259"/>
      <c r="D98" s="217"/>
      <c r="E98" s="217"/>
      <c r="F98" s="216"/>
      <c r="G98" s="258"/>
      <c r="H98" s="259"/>
      <c r="I98" s="260"/>
      <c r="J98" s="261"/>
      <c r="K98" s="316"/>
      <c r="U98" s="116"/>
    </row>
    <row r="99" spans="2:21" ht="12.75">
      <c r="B99" s="45" t="s">
        <v>1485</v>
      </c>
      <c r="K99" s="116"/>
      <c r="O99" s="77">
        <v>27994</v>
      </c>
      <c r="U99" s="116"/>
    </row>
    <row r="100" spans="4:21" ht="12.75">
      <c r="D100" s="194" t="s">
        <v>19</v>
      </c>
      <c r="E100" s="194" t="s">
        <v>1243</v>
      </c>
      <c r="F100" s="113" t="s">
        <v>1244</v>
      </c>
      <c r="G100" s="118" t="s">
        <v>21</v>
      </c>
      <c r="H100" s="45" t="s">
        <v>22</v>
      </c>
      <c r="I100" s="220">
        <v>10</v>
      </c>
      <c r="J100" s="252">
        <v>0</v>
      </c>
      <c r="K100" s="116">
        <f>J100*I100</f>
        <v>0</v>
      </c>
      <c r="O100" s="77">
        <v>66989</v>
      </c>
      <c r="P100" s="77">
        <v>27994</v>
      </c>
      <c r="R100" s="77">
        <v>5007</v>
      </c>
      <c r="U100" s="116"/>
    </row>
    <row r="101" spans="4:21" ht="12.75">
      <c r="D101" s="194" t="s">
        <v>24</v>
      </c>
      <c r="E101" s="194" t="s">
        <v>1245</v>
      </c>
      <c r="F101" s="113" t="s">
        <v>1246</v>
      </c>
      <c r="G101" s="118" t="s">
        <v>34</v>
      </c>
      <c r="H101" s="45" t="s">
        <v>34</v>
      </c>
      <c r="I101" s="220">
        <v>1</v>
      </c>
      <c r="J101" s="252">
        <v>0</v>
      </c>
      <c r="K101" s="116">
        <f>J101*I101</f>
        <v>0</v>
      </c>
      <c r="O101" s="77">
        <v>66990</v>
      </c>
      <c r="P101" s="77">
        <v>27994</v>
      </c>
      <c r="R101" s="77">
        <v>5029</v>
      </c>
      <c r="U101" s="116"/>
    </row>
    <row r="102" spans="2:21" ht="12.75">
      <c r="B102" s="259"/>
      <c r="C102" s="259"/>
      <c r="D102" s="217" t="s">
        <v>27</v>
      </c>
      <c r="E102" s="217" t="s">
        <v>1003</v>
      </c>
      <c r="F102" s="216" t="s">
        <v>1004</v>
      </c>
      <c r="G102" s="258" t="s">
        <v>39</v>
      </c>
      <c r="H102" s="259" t="s">
        <v>39</v>
      </c>
      <c r="I102" s="260">
        <v>540</v>
      </c>
      <c r="J102" s="261">
        <v>0</v>
      </c>
      <c r="K102" s="316">
        <f>J102*I102</f>
        <v>0</v>
      </c>
      <c r="O102" s="77">
        <v>66991</v>
      </c>
      <c r="P102" s="77">
        <v>27994</v>
      </c>
      <c r="R102" s="77">
        <v>5035</v>
      </c>
      <c r="U102" s="116"/>
    </row>
    <row r="103" spans="2:21" ht="12.75">
      <c r="B103" s="259"/>
      <c r="C103" s="259"/>
      <c r="D103" s="217" t="s">
        <v>28</v>
      </c>
      <c r="E103" s="217" t="s">
        <v>2185</v>
      </c>
      <c r="F103" s="216" t="s">
        <v>2186</v>
      </c>
      <c r="G103" s="258" t="s">
        <v>112</v>
      </c>
      <c r="H103" s="259" t="s">
        <v>39</v>
      </c>
      <c r="I103" s="260">
        <v>20</v>
      </c>
      <c r="J103" s="261">
        <v>0</v>
      </c>
      <c r="K103" s="316">
        <f>J103*I103</f>
        <v>0</v>
      </c>
      <c r="O103" s="77">
        <v>66991</v>
      </c>
      <c r="P103" s="77">
        <v>27994</v>
      </c>
      <c r="R103" s="77">
        <v>5035</v>
      </c>
      <c r="U103" s="116"/>
    </row>
    <row r="104" spans="2:21" ht="12.75">
      <c r="B104" s="265"/>
      <c r="C104" s="265"/>
      <c r="D104" s="218" t="s">
        <v>29</v>
      </c>
      <c r="E104" s="218" t="s">
        <v>2187</v>
      </c>
      <c r="F104" s="114" t="s">
        <v>2222</v>
      </c>
      <c r="G104" s="264" t="s">
        <v>39</v>
      </c>
      <c r="H104" s="265" t="s">
        <v>39</v>
      </c>
      <c r="I104" s="219">
        <v>30</v>
      </c>
      <c r="J104" s="161">
        <v>0</v>
      </c>
      <c r="K104" s="162">
        <f>J104*I104</f>
        <v>0</v>
      </c>
      <c r="O104" s="77">
        <v>66991</v>
      </c>
      <c r="P104" s="77">
        <v>27994</v>
      </c>
      <c r="R104" s="77">
        <v>5035</v>
      </c>
      <c r="U104" s="116"/>
    </row>
    <row r="105" spans="2:21" ht="12.75">
      <c r="B105" s="259"/>
      <c r="C105" s="259"/>
      <c r="D105" s="217"/>
      <c r="E105" s="217"/>
      <c r="F105" s="216"/>
      <c r="G105" s="258"/>
      <c r="H105" s="259"/>
      <c r="I105" s="260"/>
      <c r="J105" s="32" t="s">
        <v>1486</v>
      </c>
      <c r="K105" s="42">
        <f>SUM(K100:K104)</f>
        <v>0</v>
      </c>
      <c r="U105" s="116"/>
    </row>
    <row r="106" spans="2:21" ht="12.75">
      <c r="B106" s="259"/>
      <c r="C106" s="259"/>
      <c r="D106" s="217"/>
      <c r="E106" s="217"/>
      <c r="F106" s="216"/>
      <c r="G106" s="258"/>
      <c r="H106" s="259"/>
      <c r="I106" s="260"/>
      <c r="J106" s="32" t="s">
        <v>1487</v>
      </c>
      <c r="K106" s="42">
        <f>K105+K96</f>
        <v>0</v>
      </c>
      <c r="U106" s="116"/>
    </row>
    <row r="107" spans="2:21" ht="12.75">
      <c r="B107" s="259"/>
      <c r="C107" s="259"/>
      <c r="D107" s="217"/>
      <c r="E107" s="217"/>
      <c r="F107" s="216"/>
      <c r="G107" s="258"/>
      <c r="H107" s="259"/>
      <c r="I107" s="260"/>
      <c r="J107" s="261"/>
      <c r="K107" s="316"/>
      <c r="U107" s="116"/>
    </row>
    <row r="108" spans="2:21" ht="12.75">
      <c r="B108" s="259"/>
      <c r="C108" s="259"/>
      <c r="D108" s="217"/>
      <c r="E108" s="217"/>
      <c r="F108" s="216"/>
      <c r="G108" s="258"/>
      <c r="H108" s="259"/>
      <c r="I108" s="260"/>
      <c r="J108" s="261"/>
      <c r="K108" s="316"/>
      <c r="U108" s="116"/>
    </row>
    <row r="109" spans="2:21" ht="12.75">
      <c r="B109" s="45" t="s">
        <v>1488</v>
      </c>
      <c r="K109" s="116"/>
      <c r="O109" s="77">
        <v>27995</v>
      </c>
      <c r="U109" s="116"/>
    </row>
    <row r="110" spans="2:21" ht="12.75">
      <c r="B110" s="45" t="s">
        <v>1489</v>
      </c>
      <c r="K110" s="116"/>
      <c r="O110" s="77">
        <v>27996</v>
      </c>
      <c r="U110" s="116"/>
    </row>
    <row r="111" spans="4:21" ht="26.25">
      <c r="D111" s="194" t="s">
        <v>19</v>
      </c>
      <c r="E111" s="194" t="s">
        <v>33</v>
      </c>
      <c r="F111" s="113" t="s">
        <v>35</v>
      </c>
      <c r="G111" s="118" t="s">
        <v>34</v>
      </c>
      <c r="H111" s="45" t="s">
        <v>34</v>
      </c>
      <c r="I111" s="220">
        <v>97</v>
      </c>
      <c r="J111" s="252">
        <v>0</v>
      </c>
      <c r="K111" s="116">
        <f>J111*I111</f>
        <v>0</v>
      </c>
      <c r="O111" s="77">
        <v>66992</v>
      </c>
      <c r="P111" s="77">
        <v>27996</v>
      </c>
      <c r="R111" s="77">
        <v>5634</v>
      </c>
      <c r="U111" s="116"/>
    </row>
    <row r="112" spans="4:21" ht="12.75">
      <c r="D112" s="194" t="s">
        <v>24</v>
      </c>
      <c r="E112" s="194" t="s">
        <v>1059</v>
      </c>
      <c r="F112" s="113" t="s">
        <v>1060</v>
      </c>
      <c r="G112" s="118" t="s">
        <v>34</v>
      </c>
      <c r="H112" s="45" t="s">
        <v>34</v>
      </c>
      <c r="I112" s="220">
        <v>331</v>
      </c>
      <c r="J112" s="252">
        <v>0</v>
      </c>
      <c r="K112" s="116">
        <f>J112*I112</f>
        <v>0</v>
      </c>
      <c r="O112" s="77">
        <v>66993</v>
      </c>
      <c r="P112" s="77">
        <v>27996</v>
      </c>
      <c r="R112" s="77">
        <v>5636</v>
      </c>
      <c r="U112" s="116"/>
    </row>
    <row r="113" spans="2:18" ht="26.25">
      <c r="B113" s="256"/>
      <c r="C113" s="256"/>
      <c r="D113" s="135" t="s">
        <v>27</v>
      </c>
      <c r="E113" s="135" t="s">
        <v>2172</v>
      </c>
      <c r="F113" s="329" t="s">
        <v>2173</v>
      </c>
      <c r="G113" s="330" t="s">
        <v>34</v>
      </c>
      <c r="H113" s="256" t="s">
        <v>34</v>
      </c>
      <c r="I113" s="260">
        <v>1034</v>
      </c>
      <c r="J113" s="46">
        <v>0</v>
      </c>
      <c r="K113" s="316">
        <f>J113*I113</f>
        <v>0</v>
      </c>
      <c r="O113" s="77">
        <v>67191</v>
      </c>
      <c r="P113" s="77">
        <v>28122</v>
      </c>
      <c r="R113" s="77">
        <v>5634</v>
      </c>
    </row>
    <row r="114" spans="2:18" ht="26.25">
      <c r="B114" s="256"/>
      <c r="C114" s="256"/>
      <c r="D114" s="135" t="s">
        <v>28</v>
      </c>
      <c r="E114" s="135" t="s">
        <v>2175</v>
      </c>
      <c r="F114" s="329" t="s">
        <v>2176</v>
      </c>
      <c r="G114" s="330" t="s">
        <v>34</v>
      </c>
      <c r="H114" s="256" t="s">
        <v>34</v>
      </c>
      <c r="I114" s="260">
        <v>232</v>
      </c>
      <c r="J114" s="46">
        <v>0</v>
      </c>
      <c r="K114" s="316">
        <f>J114*I114</f>
        <v>0</v>
      </c>
      <c r="O114" s="77">
        <v>67196</v>
      </c>
      <c r="P114" s="77">
        <v>28122</v>
      </c>
      <c r="R114" s="77">
        <v>5816</v>
      </c>
    </row>
    <row r="115" spans="2:18" ht="12.75">
      <c r="B115" s="262"/>
      <c r="C115" s="262"/>
      <c r="D115" s="142" t="s">
        <v>29</v>
      </c>
      <c r="E115" s="142" t="s">
        <v>2177</v>
      </c>
      <c r="F115" s="331" t="s">
        <v>2178</v>
      </c>
      <c r="G115" s="312" t="s">
        <v>34</v>
      </c>
      <c r="H115" s="262" t="s">
        <v>34</v>
      </c>
      <c r="I115" s="219">
        <v>2</v>
      </c>
      <c r="J115" s="266">
        <v>0</v>
      </c>
      <c r="K115" s="162">
        <f>J115*I115</f>
        <v>0</v>
      </c>
      <c r="O115" s="77">
        <v>67197</v>
      </c>
      <c r="P115" s="77">
        <v>28122</v>
      </c>
      <c r="R115" s="77">
        <v>5820</v>
      </c>
    </row>
    <row r="116" spans="2:21" ht="12.75">
      <c r="B116" s="259"/>
      <c r="C116" s="259"/>
      <c r="D116" s="217"/>
      <c r="E116" s="217"/>
      <c r="F116" s="216"/>
      <c r="G116" s="258"/>
      <c r="H116" s="259"/>
      <c r="I116" s="260"/>
      <c r="J116" s="32" t="s">
        <v>1490</v>
      </c>
      <c r="K116" s="42">
        <f>SUM(K111:K115)</f>
        <v>0</v>
      </c>
      <c r="U116" s="116"/>
    </row>
    <row r="117" spans="2:21" ht="12.75">
      <c r="B117" s="259"/>
      <c r="C117" s="259"/>
      <c r="D117" s="217"/>
      <c r="E117" s="217"/>
      <c r="F117" s="216"/>
      <c r="G117" s="258"/>
      <c r="H117" s="259"/>
      <c r="I117" s="260"/>
      <c r="J117" s="261"/>
      <c r="K117" s="316"/>
      <c r="U117" s="116"/>
    </row>
    <row r="118" spans="2:21" ht="12.75">
      <c r="B118" s="259"/>
      <c r="C118" s="259"/>
      <c r="D118" s="217"/>
      <c r="E118" s="217"/>
      <c r="F118" s="216"/>
      <c r="G118" s="258"/>
      <c r="H118" s="259"/>
      <c r="I118" s="260"/>
      <c r="J118" s="261"/>
      <c r="K118" s="316"/>
      <c r="U118" s="116"/>
    </row>
    <row r="119" spans="2:21" ht="12.75">
      <c r="B119" s="45" t="s">
        <v>1491</v>
      </c>
      <c r="K119" s="116"/>
      <c r="O119" s="77">
        <v>27997</v>
      </c>
      <c r="U119" s="116"/>
    </row>
    <row r="120" spans="2:21" ht="12.75">
      <c r="B120" s="265"/>
      <c r="C120" s="265"/>
      <c r="D120" s="218" t="s">
        <v>19</v>
      </c>
      <c r="E120" s="218" t="s">
        <v>142</v>
      </c>
      <c r="F120" s="114" t="s">
        <v>2174</v>
      </c>
      <c r="G120" s="264" t="s">
        <v>39</v>
      </c>
      <c r="H120" s="265" t="s">
        <v>39</v>
      </c>
      <c r="I120" s="219">
        <v>1345</v>
      </c>
      <c r="J120" s="161">
        <v>0</v>
      </c>
      <c r="K120" s="162">
        <f>J120*I120</f>
        <v>0</v>
      </c>
      <c r="O120" s="77">
        <v>66996</v>
      </c>
      <c r="P120" s="77">
        <v>27997</v>
      </c>
      <c r="R120" s="77">
        <v>5916</v>
      </c>
      <c r="U120" s="116"/>
    </row>
    <row r="121" spans="2:21" ht="12.75">
      <c r="B121" s="259"/>
      <c r="C121" s="259"/>
      <c r="D121" s="217"/>
      <c r="E121" s="217"/>
      <c r="F121" s="216"/>
      <c r="G121" s="258"/>
      <c r="H121" s="259"/>
      <c r="I121" s="260"/>
      <c r="J121" s="32" t="s">
        <v>1492</v>
      </c>
      <c r="K121" s="42">
        <f>SUM(K120:K120)</f>
        <v>0</v>
      </c>
      <c r="U121" s="116"/>
    </row>
    <row r="122" spans="2:21" ht="12.75">
      <c r="B122" s="259"/>
      <c r="C122" s="259"/>
      <c r="D122" s="217"/>
      <c r="E122" s="217"/>
      <c r="F122" s="216"/>
      <c r="G122" s="258"/>
      <c r="H122" s="259"/>
      <c r="I122" s="260"/>
      <c r="J122" s="261"/>
      <c r="K122" s="316"/>
      <c r="U122" s="116"/>
    </row>
    <row r="123" spans="2:21" ht="12.75">
      <c r="B123" s="259"/>
      <c r="C123" s="259"/>
      <c r="D123" s="217"/>
      <c r="E123" s="217"/>
      <c r="F123" s="216"/>
      <c r="G123" s="258"/>
      <c r="H123" s="259"/>
      <c r="I123" s="260"/>
      <c r="J123" s="261"/>
      <c r="K123" s="316"/>
      <c r="U123" s="116"/>
    </row>
    <row r="124" spans="2:21" ht="12.75">
      <c r="B124" s="45" t="s">
        <v>1493</v>
      </c>
      <c r="K124" s="116"/>
      <c r="O124" s="77">
        <v>27998</v>
      </c>
      <c r="U124" s="116"/>
    </row>
    <row r="125" spans="2:21" ht="26.25">
      <c r="B125" s="265"/>
      <c r="C125" s="265"/>
      <c r="D125" s="218" t="s">
        <v>19</v>
      </c>
      <c r="E125" s="218" t="s">
        <v>1261</v>
      </c>
      <c r="F125" s="114" t="s">
        <v>1262</v>
      </c>
      <c r="G125" s="264" t="s">
        <v>39</v>
      </c>
      <c r="H125" s="265" t="s">
        <v>39</v>
      </c>
      <c r="I125" s="219">
        <v>895</v>
      </c>
      <c r="J125" s="161">
        <v>0</v>
      </c>
      <c r="K125" s="162">
        <f>J125*I125</f>
        <v>0</v>
      </c>
      <c r="O125" s="77">
        <v>66997</v>
      </c>
      <c r="P125" s="77">
        <v>27998</v>
      </c>
      <c r="R125" s="77">
        <v>6020</v>
      </c>
      <c r="U125" s="116"/>
    </row>
    <row r="126" spans="2:21" ht="12.75">
      <c r="B126" s="259"/>
      <c r="C126" s="259"/>
      <c r="D126" s="217"/>
      <c r="E126" s="217"/>
      <c r="F126" s="216"/>
      <c r="G126" s="258"/>
      <c r="H126" s="259"/>
      <c r="I126" s="260"/>
      <c r="J126" s="32" t="s">
        <v>1494</v>
      </c>
      <c r="K126" s="42">
        <f>SUM(K125)</f>
        <v>0</v>
      </c>
      <c r="U126" s="116"/>
    </row>
    <row r="127" spans="2:21" ht="12.75">
      <c r="B127" s="259"/>
      <c r="C127" s="259"/>
      <c r="D127" s="217"/>
      <c r="E127" s="217"/>
      <c r="F127" s="216"/>
      <c r="G127" s="258"/>
      <c r="H127" s="259"/>
      <c r="I127" s="260"/>
      <c r="J127" s="261"/>
      <c r="K127" s="316"/>
      <c r="U127" s="116"/>
    </row>
    <row r="128" spans="2:21" ht="12.75">
      <c r="B128" s="259"/>
      <c r="C128" s="259"/>
      <c r="D128" s="217"/>
      <c r="E128" s="217"/>
      <c r="F128" s="216"/>
      <c r="G128" s="258"/>
      <c r="H128" s="259"/>
      <c r="I128" s="260"/>
      <c r="J128" s="261"/>
      <c r="K128" s="316"/>
      <c r="U128" s="116"/>
    </row>
    <row r="129" spans="2:21" ht="12.75">
      <c r="B129" s="45" t="s">
        <v>1495</v>
      </c>
      <c r="K129" s="116"/>
      <c r="O129" s="77">
        <v>27999</v>
      </c>
      <c r="U129" s="116"/>
    </row>
    <row r="130" spans="4:21" ht="26.25">
      <c r="D130" s="194" t="s">
        <v>19</v>
      </c>
      <c r="E130" s="194" t="s">
        <v>2188</v>
      </c>
      <c r="F130" s="113" t="s">
        <v>2189</v>
      </c>
      <c r="G130" s="118" t="s">
        <v>34</v>
      </c>
      <c r="H130" s="45" t="s">
        <v>34</v>
      </c>
      <c r="I130" s="220">
        <v>230</v>
      </c>
      <c r="J130" s="252">
        <v>0</v>
      </c>
      <c r="K130" s="116">
        <f>J130*I130</f>
        <v>0</v>
      </c>
      <c r="M130" s="55" t="s">
        <v>129</v>
      </c>
      <c r="O130" s="77">
        <v>66998</v>
      </c>
      <c r="P130" s="77">
        <v>27999</v>
      </c>
      <c r="R130" s="77">
        <v>6053</v>
      </c>
      <c r="U130" s="116"/>
    </row>
    <row r="131" spans="2:21" ht="12.75">
      <c r="B131" s="265"/>
      <c r="C131" s="265"/>
      <c r="D131" s="218" t="s">
        <v>24</v>
      </c>
      <c r="E131" s="218" t="s">
        <v>1013</v>
      </c>
      <c r="F131" s="114" t="s">
        <v>1456</v>
      </c>
      <c r="G131" s="264" t="s">
        <v>39</v>
      </c>
      <c r="H131" s="265" t="s">
        <v>39</v>
      </c>
      <c r="I131" s="219">
        <v>1116</v>
      </c>
      <c r="J131" s="161">
        <v>0</v>
      </c>
      <c r="K131" s="162">
        <f>J131*I131</f>
        <v>0</v>
      </c>
      <c r="O131" s="77">
        <v>66999</v>
      </c>
      <c r="P131" s="77">
        <v>27999</v>
      </c>
      <c r="R131" s="77">
        <v>6226</v>
      </c>
      <c r="U131" s="116"/>
    </row>
    <row r="132" spans="2:21" ht="12.75">
      <c r="B132" s="259"/>
      <c r="C132" s="259"/>
      <c r="D132" s="217"/>
      <c r="E132" s="217"/>
      <c r="F132" s="216"/>
      <c r="G132" s="258"/>
      <c r="H132" s="259"/>
      <c r="I132" s="260"/>
      <c r="J132" s="32" t="s">
        <v>1496</v>
      </c>
      <c r="K132" s="42">
        <f>SUM(K130:K131)</f>
        <v>0</v>
      </c>
      <c r="U132" s="116"/>
    </row>
    <row r="133" spans="2:21" ht="12.75">
      <c r="B133" s="259"/>
      <c r="C133" s="259"/>
      <c r="D133" s="217"/>
      <c r="E133" s="217"/>
      <c r="F133" s="216"/>
      <c r="G133" s="258"/>
      <c r="H133" s="259"/>
      <c r="I133" s="260"/>
      <c r="J133" s="261"/>
      <c r="K133" s="316"/>
      <c r="U133" s="116"/>
    </row>
    <row r="134" spans="2:21" ht="12.75">
      <c r="B134" s="259"/>
      <c r="C134" s="259"/>
      <c r="D134" s="217"/>
      <c r="E134" s="217"/>
      <c r="F134" s="216"/>
      <c r="G134" s="258"/>
      <c r="H134" s="259"/>
      <c r="I134" s="260"/>
      <c r="J134" s="261"/>
      <c r="K134" s="316"/>
      <c r="U134" s="116"/>
    </row>
    <row r="135" spans="2:21" ht="12.75">
      <c r="B135" s="45" t="s">
        <v>1497</v>
      </c>
      <c r="K135" s="116"/>
      <c r="O135" s="77">
        <v>28000</v>
      </c>
      <c r="U135" s="116"/>
    </row>
    <row r="136" spans="2:21" ht="12.75">
      <c r="B136" s="265"/>
      <c r="C136" s="265"/>
      <c r="D136" s="218" t="s">
        <v>19</v>
      </c>
      <c r="E136" s="218" t="s">
        <v>1018</v>
      </c>
      <c r="F136" s="114" t="s">
        <v>1019</v>
      </c>
      <c r="G136" s="264" t="s">
        <v>39</v>
      </c>
      <c r="H136" s="265" t="s">
        <v>39</v>
      </c>
      <c r="I136" s="219">
        <v>647</v>
      </c>
      <c r="J136" s="161">
        <v>0</v>
      </c>
      <c r="K136" s="162">
        <f>J136*I136</f>
        <v>0</v>
      </c>
      <c r="L136" s="55" t="s">
        <v>1020</v>
      </c>
      <c r="O136" s="77">
        <v>67000</v>
      </c>
      <c r="P136" s="77">
        <v>28000</v>
      </c>
      <c r="R136" s="77">
        <v>3757</v>
      </c>
      <c r="S136" s="77" t="s">
        <v>1020</v>
      </c>
      <c r="U136" s="116"/>
    </row>
    <row r="137" spans="2:21" ht="12.75">
      <c r="B137" s="259"/>
      <c r="C137" s="259"/>
      <c r="D137" s="217"/>
      <c r="E137" s="217"/>
      <c r="F137" s="216"/>
      <c r="G137" s="258"/>
      <c r="H137" s="259"/>
      <c r="I137" s="260"/>
      <c r="J137" s="32" t="s">
        <v>1498</v>
      </c>
      <c r="K137" s="42">
        <f>SUM(K136)</f>
        <v>0</v>
      </c>
      <c r="U137" s="116"/>
    </row>
    <row r="138" spans="2:21" ht="12.75">
      <c r="B138" s="259"/>
      <c r="C138" s="259"/>
      <c r="D138" s="217"/>
      <c r="E138" s="217"/>
      <c r="F138" s="216"/>
      <c r="G138" s="258"/>
      <c r="H138" s="259"/>
      <c r="I138" s="260"/>
      <c r="J138" s="261"/>
      <c r="K138" s="316"/>
      <c r="U138" s="116"/>
    </row>
    <row r="139" spans="2:21" ht="12.75">
      <c r="B139" s="259"/>
      <c r="C139" s="259"/>
      <c r="D139" s="217"/>
      <c r="E139" s="217"/>
      <c r="F139" s="216"/>
      <c r="G139" s="258"/>
      <c r="H139" s="259"/>
      <c r="I139" s="260"/>
      <c r="J139" s="261"/>
      <c r="K139" s="316"/>
      <c r="U139" s="116"/>
    </row>
    <row r="140" spans="2:21" ht="12.75">
      <c r="B140" s="45" t="s">
        <v>1499</v>
      </c>
      <c r="K140" s="116"/>
      <c r="O140" s="77">
        <v>28001</v>
      </c>
      <c r="U140" s="116"/>
    </row>
    <row r="141" spans="4:21" ht="12.75">
      <c r="D141" s="194" t="s">
        <v>19</v>
      </c>
      <c r="E141" s="194" t="s">
        <v>1065</v>
      </c>
      <c r="F141" s="113" t="s">
        <v>1066</v>
      </c>
      <c r="G141" s="118" t="s">
        <v>34</v>
      </c>
      <c r="H141" s="45" t="s">
        <v>34</v>
      </c>
      <c r="I141" s="220">
        <v>331</v>
      </c>
      <c r="J141" s="252">
        <v>0</v>
      </c>
      <c r="K141" s="116">
        <f>J141*I141</f>
        <v>0</v>
      </c>
      <c r="O141" s="77">
        <v>67001</v>
      </c>
      <c r="P141" s="77">
        <v>28001</v>
      </c>
      <c r="R141" s="77">
        <v>6606</v>
      </c>
      <c r="U141" s="116"/>
    </row>
    <row r="142" spans="4:18" ht="12.75">
      <c r="D142" s="194" t="s">
        <v>24</v>
      </c>
      <c r="E142" s="194" t="s">
        <v>2179</v>
      </c>
      <c r="F142" s="113" t="s">
        <v>2180</v>
      </c>
      <c r="G142" s="118" t="s">
        <v>34</v>
      </c>
      <c r="H142" s="45" t="s">
        <v>34</v>
      </c>
      <c r="I142" s="220">
        <v>1268</v>
      </c>
      <c r="J142" s="252">
        <v>0</v>
      </c>
      <c r="K142" s="116">
        <f>J142*I142</f>
        <v>0</v>
      </c>
      <c r="O142" s="77">
        <v>67208</v>
      </c>
      <c r="P142" s="77">
        <v>28127</v>
      </c>
      <c r="R142" s="77">
        <v>6608</v>
      </c>
    </row>
    <row r="143" spans="4:21" ht="12.75">
      <c r="D143" s="194" t="s">
        <v>27</v>
      </c>
      <c r="E143" s="194" t="s">
        <v>1023</v>
      </c>
      <c r="F143" s="113" t="s">
        <v>1067</v>
      </c>
      <c r="G143" s="118" t="s">
        <v>34</v>
      </c>
      <c r="H143" s="45" t="s">
        <v>39</v>
      </c>
      <c r="I143" s="220">
        <v>1599</v>
      </c>
      <c r="J143" s="252">
        <v>0</v>
      </c>
      <c r="K143" s="116">
        <f>J143*I143</f>
        <v>0</v>
      </c>
      <c r="O143" s="77">
        <v>67003</v>
      </c>
      <c r="P143" s="77">
        <v>28001</v>
      </c>
      <c r="R143" s="77">
        <v>6614</v>
      </c>
      <c r="U143" s="116"/>
    </row>
    <row r="144" spans="2:21" ht="26.25">
      <c r="B144" s="265"/>
      <c r="C144" s="265"/>
      <c r="D144" s="218" t="s">
        <v>28</v>
      </c>
      <c r="E144" s="218" t="s">
        <v>1025</v>
      </c>
      <c r="F144" s="114" t="s">
        <v>1459</v>
      </c>
      <c r="G144" s="264" t="s">
        <v>1027</v>
      </c>
      <c r="H144" s="265" t="s">
        <v>1028</v>
      </c>
      <c r="I144" s="219">
        <v>175</v>
      </c>
      <c r="J144" s="161">
        <v>0</v>
      </c>
      <c r="K144" s="162">
        <f>J144*I144</f>
        <v>0</v>
      </c>
      <c r="O144" s="77">
        <v>67004</v>
      </c>
      <c r="P144" s="77">
        <v>28001</v>
      </c>
      <c r="R144" s="77">
        <v>6618</v>
      </c>
      <c r="U144" s="116"/>
    </row>
    <row r="145" spans="2:21" ht="12.75">
      <c r="B145" s="259"/>
      <c r="C145" s="259"/>
      <c r="D145" s="217"/>
      <c r="E145" s="217"/>
      <c r="F145" s="216"/>
      <c r="G145" s="258"/>
      <c r="H145" s="259"/>
      <c r="I145" s="260"/>
      <c r="J145" s="32" t="s">
        <v>1500</v>
      </c>
      <c r="K145" s="42">
        <f>SUM(K141:K144)</f>
        <v>0</v>
      </c>
      <c r="U145" s="116"/>
    </row>
    <row r="146" spans="2:21" ht="12.75">
      <c r="B146" s="259"/>
      <c r="C146" s="259"/>
      <c r="D146" s="217"/>
      <c r="E146" s="217"/>
      <c r="F146" s="216"/>
      <c r="G146" s="258"/>
      <c r="H146" s="259"/>
      <c r="I146" s="260"/>
      <c r="J146" s="32" t="s">
        <v>1501</v>
      </c>
      <c r="K146" s="42">
        <f>K145+K137+K132+K126+K121+K116</f>
        <v>0</v>
      </c>
      <c r="U146" s="116"/>
    </row>
    <row r="147" spans="2:21" ht="12.75">
      <c r="B147" s="259"/>
      <c r="C147" s="259"/>
      <c r="D147" s="217"/>
      <c r="E147" s="217"/>
      <c r="F147" s="216"/>
      <c r="G147" s="258"/>
      <c r="H147" s="259"/>
      <c r="I147" s="260"/>
      <c r="J147" s="261"/>
      <c r="K147" s="316"/>
      <c r="U147" s="116"/>
    </row>
    <row r="148" spans="2:21" ht="12.75">
      <c r="B148" s="259"/>
      <c r="C148" s="259"/>
      <c r="D148" s="217"/>
      <c r="E148" s="217"/>
      <c r="F148" s="216"/>
      <c r="G148" s="258"/>
      <c r="H148" s="259"/>
      <c r="I148" s="260"/>
      <c r="J148" s="261"/>
      <c r="K148" s="316"/>
      <c r="U148" s="116"/>
    </row>
    <row r="149" spans="2:21" ht="12.75">
      <c r="B149" s="45" t="s">
        <v>1502</v>
      </c>
      <c r="K149" s="116"/>
      <c r="O149" s="77">
        <v>28002</v>
      </c>
      <c r="U149" s="116"/>
    </row>
    <row r="150" spans="2:21" ht="12.75">
      <c r="B150" s="45" t="s">
        <v>1503</v>
      </c>
      <c r="K150" s="116"/>
      <c r="O150" s="77">
        <v>28003</v>
      </c>
      <c r="U150" s="116"/>
    </row>
    <row r="151" spans="4:21" ht="26.25">
      <c r="D151" s="194" t="s">
        <v>19</v>
      </c>
      <c r="E151" s="194" t="s">
        <v>1035</v>
      </c>
      <c r="F151" s="113" t="s">
        <v>1464</v>
      </c>
      <c r="G151" s="118" t="s">
        <v>34</v>
      </c>
      <c r="H151" s="45" t="s">
        <v>34</v>
      </c>
      <c r="I151" s="220">
        <v>228</v>
      </c>
      <c r="J151" s="252">
        <v>0</v>
      </c>
      <c r="K151" s="116">
        <f>J151*I151</f>
        <v>0</v>
      </c>
      <c r="O151" s="77">
        <v>67005</v>
      </c>
      <c r="P151" s="77">
        <v>28003</v>
      </c>
      <c r="R151" s="77">
        <v>6636</v>
      </c>
      <c r="U151" s="116"/>
    </row>
    <row r="152" spans="2:21" ht="26.25">
      <c r="B152" s="265"/>
      <c r="C152" s="265"/>
      <c r="D152" s="218" t="s">
        <v>24</v>
      </c>
      <c r="E152" s="218" t="s">
        <v>1504</v>
      </c>
      <c r="F152" s="114" t="s">
        <v>1505</v>
      </c>
      <c r="G152" s="264" t="s">
        <v>39</v>
      </c>
      <c r="H152" s="265" t="s">
        <v>39</v>
      </c>
      <c r="I152" s="219">
        <v>954</v>
      </c>
      <c r="J152" s="161">
        <v>0</v>
      </c>
      <c r="K152" s="162">
        <f>J152*I152</f>
        <v>0</v>
      </c>
      <c r="O152" s="77">
        <v>67006</v>
      </c>
      <c r="P152" s="77">
        <v>28003</v>
      </c>
      <c r="R152" s="77">
        <v>12153</v>
      </c>
      <c r="U152" s="116"/>
    </row>
    <row r="153" spans="2:21" ht="12.75">
      <c r="B153" s="259"/>
      <c r="C153" s="259"/>
      <c r="D153" s="217"/>
      <c r="E153" s="217"/>
      <c r="F153" s="216"/>
      <c r="G153" s="258"/>
      <c r="H153" s="259"/>
      <c r="I153" s="260"/>
      <c r="J153" s="32" t="s">
        <v>1506</v>
      </c>
      <c r="K153" s="42">
        <f>SUM(K151:K152)</f>
        <v>0</v>
      </c>
      <c r="U153" s="116"/>
    </row>
    <row r="154" spans="2:21" ht="12.75">
      <c r="B154" s="259"/>
      <c r="C154" s="259"/>
      <c r="D154" s="217"/>
      <c r="E154" s="217"/>
      <c r="F154" s="216"/>
      <c r="G154" s="258"/>
      <c r="H154" s="259"/>
      <c r="I154" s="260"/>
      <c r="J154" s="261"/>
      <c r="K154" s="316"/>
      <c r="U154" s="116"/>
    </row>
    <row r="155" spans="2:21" ht="12.75">
      <c r="B155" s="259"/>
      <c r="C155" s="259"/>
      <c r="D155" s="217"/>
      <c r="E155" s="217"/>
      <c r="F155" s="216"/>
      <c r="G155" s="258"/>
      <c r="H155" s="259"/>
      <c r="I155" s="260"/>
      <c r="J155" s="261"/>
      <c r="K155" s="316"/>
      <c r="U155" s="116"/>
    </row>
    <row r="156" spans="2:21" ht="12.75">
      <c r="B156" s="45" t="s">
        <v>1507</v>
      </c>
      <c r="K156" s="116"/>
      <c r="O156" s="77">
        <v>28004</v>
      </c>
      <c r="U156" s="116"/>
    </row>
    <row r="157" spans="2:21" ht="26.25">
      <c r="B157" s="259"/>
      <c r="C157" s="259"/>
      <c r="D157" s="217" t="s">
        <v>19</v>
      </c>
      <c r="E157" s="217" t="s">
        <v>1508</v>
      </c>
      <c r="F157" s="216" t="s">
        <v>1509</v>
      </c>
      <c r="G157" s="258" t="s">
        <v>39</v>
      </c>
      <c r="H157" s="259" t="s">
        <v>39</v>
      </c>
      <c r="I157" s="260">
        <v>920</v>
      </c>
      <c r="J157" s="261">
        <v>0</v>
      </c>
      <c r="K157" s="316">
        <f>J157*I157</f>
        <v>0</v>
      </c>
      <c r="O157" s="77">
        <v>67007</v>
      </c>
      <c r="P157" s="77">
        <v>28004</v>
      </c>
      <c r="R157" s="77">
        <v>12298</v>
      </c>
      <c r="U157" s="116"/>
    </row>
    <row r="158" spans="2:21" ht="12.75">
      <c r="B158" s="265"/>
      <c r="C158" s="265"/>
      <c r="D158" s="218" t="s">
        <v>24</v>
      </c>
      <c r="E158" s="218" t="s">
        <v>2192</v>
      </c>
      <c r="F158" s="114" t="s">
        <v>2193</v>
      </c>
      <c r="G158" s="264" t="s">
        <v>39</v>
      </c>
      <c r="H158" s="265" t="s">
        <v>39</v>
      </c>
      <c r="I158" s="219">
        <v>954</v>
      </c>
      <c r="J158" s="161">
        <v>0</v>
      </c>
      <c r="K158" s="162">
        <f>J158*I158</f>
        <v>0</v>
      </c>
      <c r="O158" s="77">
        <v>66846</v>
      </c>
      <c r="P158" s="77">
        <v>27911</v>
      </c>
      <c r="R158" s="77">
        <v>12300</v>
      </c>
      <c r="U158" s="116"/>
    </row>
    <row r="159" spans="2:21" ht="12.75">
      <c r="B159" s="259"/>
      <c r="C159" s="259"/>
      <c r="D159" s="217"/>
      <c r="E159" s="217"/>
      <c r="F159" s="216"/>
      <c r="G159" s="258"/>
      <c r="H159" s="259"/>
      <c r="I159" s="260"/>
      <c r="J159" s="32" t="s">
        <v>1510</v>
      </c>
      <c r="K159" s="42">
        <f>SUM(K157:K158)</f>
        <v>0</v>
      </c>
      <c r="U159" s="116"/>
    </row>
    <row r="160" spans="2:21" ht="12.75">
      <c r="B160" s="259"/>
      <c r="C160" s="259"/>
      <c r="D160" s="217"/>
      <c r="E160" s="217"/>
      <c r="F160" s="216"/>
      <c r="G160" s="258"/>
      <c r="H160" s="259"/>
      <c r="I160" s="260"/>
      <c r="J160" s="261"/>
      <c r="K160" s="316"/>
      <c r="U160" s="116"/>
    </row>
    <row r="161" spans="2:21" ht="12.75">
      <c r="B161" s="259"/>
      <c r="C161" s="259"/>
      <c r="D161" s="217"/>
      <c r="E161" s="217"/>
      <c r="F161" s="216"/>
      <c r="G161" s="258"/>
      <c r="H161" s="259"/>
      <c r="I161" s="260"/>
      <c r="J161" s="261"/>
      <c r="K161" s="316"/>
      <c r="U161" s="116"/>
    </row>
    <row r="162" spans="2:21" ht="12.75">
      <c r="B162" s="45" t="s">
        <v>1511</v>
      </c>
      <c r="K162" s="116"/>
      <c r="O162" s="77">
        <v>28005</v>
      </c>
      <c r="U162" s="116"/>
    </row>
    <row r="163" spans="2:21" ht="26.25">
      <c r="B163" s="265"/>
      <c r="C163" s="265"/>
      <c r="D163" s="218" t="s">
        <v>19</v>
      </c>
      <c r="E163" s="218" t="s">
        <v>1303</v>
      </c>
      <c r="F163" s="114" t="s">
        <v>1304</v>
      </c>
      <c r="G163" s="264" t="s">
        <v>39</v>
      </c>
      <c r="H163" s="265" t="s">
        <v>39</v>
      </c>
      <c r="I163" s="219">
        <v>204</v>
      </c>
      <c r="J163" s="161">
        <v>0</v>
      </c>
      <c r="K163" s="162">
        <f>J163*I163</f>
        <v>0</v>
      </c>
      <c r="O163" s="77">
        <v>67008</v>
      </c>
      <c r="P163" s="77">
        <v>28005</v>
      </c>
      <c r="R163" s="77">
        <v>7451</v>
      </c>
      <c r="U163" s="116"/>
    </row>
    <row r="164" spans="2:21" ht="12.75">
      <c r="B164" s="259"/>
      <c r="C164" s="259"/>
      <c r="D164" s="217"/>
      <c r="E164" s="217"/>
      <c r="F164" s="216"/>
      <c r="G164" s="258"/>
      <c r="H164" s="259"/>
      <c r="I164" s="260"/>
      <c r="J164" s="32" t="s">
        <v>1512</v>
      </c>
      <c r="K164" s="42">
        <f>SUM(K163)</f>
        <v>0</v>
      </c>
      <c r="U164" s="116"/>
    </row>
    <row r="165" spans="2:21" ht="12.75">
      <c r="B165" s="259"/>
      <c r="C165" s="259"/>
      <c r="D165" s="217"/>
      <c r="E165" s="217"/>
      <c r="F165" s="216"/>
      <c r="G165" s="258"/>
      <c r="H165" s="259"/>
      <c r="I165" s="260"/>
      <c r="J165" s="32" t="s">
        <v>1513</v>
      </c>
      <c r="K165" s="42">
        <f>K164+K159+K153</f>
        <v>0</v>
      </c>
      <c r="U165" s="116"/>
    </row>
    <row r="166" spans="2:21" ht="12.75">
      <c r="B166" s="259"/>
      <c r="C166" s="259"/>
      <c r="D166" s="217"/>
      <c r="E166" s="217"/>
      <c r="F166" s="216"/>
      <c r="G166" s="258"/>
      <c r="H166" s="259"/>
      <c r="I166" s="260"/>
      <c r="J166" s="261"/>
      <c r="K166" s="316"/>
      <c r="U166" s="116"/>
    </row>
    <row r="167" spans="2:21" ht="12.75">
      <c r="B167" s="259"/>
      <c r="C167" s="259"/>
      <c r="D167" s="217"/>
      <c r="E167" s="217"/>
      <c r="F167" s="216"/>
      <c r="G167" s="258"/>
      <c r="H167" s="259"/>
      <c r="I167" s="260"/>
      <c r="J167" s="261"/>
      <c r="K167" s="316"/>
      <c r="U167" s="116"/>
    </row>
    <row r="168" spans="2:21" ht="12.75">
      <c r="B168" s="45" t="s">
        <v>1514</v>
      </c>
      <c r="K168" s="116"/>
      <c r="O168" s="77">
        <v>28006</v>
      </c>
      <c r="U168" s="116"/>
    </row>
    <row r="169" spans="2:15" ht="12.75">
      <c r="B169" s="45" t="s">
        <v>2190</v>
      </c>
      <c r="K169" s="116"/>
      <c r="O169" s="77">
        <v>28134</v>
      </c>
    </row>
    <row r="170" spans="2:18" ht="26.25">
      <c r="B170" s="262"/>
      <c r="C170" s="262"/>
      <c r="D170" s="142" t="s">
        <v>19</v>
      </c>
      <c r="E170" s="142" t="s">
        <v>1309</v>
      </c>
      <c r="F170" s="331" t="s">
        <v>1310</v>
      </c>
      <c r="G170" s="312" t="s">
        <v>39</v>
      </c>
      <c r="H170" s="262" t="s">
        <v>39</v>
      </c>
      <c r="I170" s="219">
        <v>6</v>
      </c>
      <c r="J170" s="266">
        <v>0</v>
      </c>
      <c r="K170" s="162">
        <f>J170*I170</f>
        <v>0</v>
      </c>
      <c r="O170" s="77">
        <v>67223</v>
      </c>
      <c r="P170" s="77">
        <v>28134</v>
      </c>
      <c r="R170" s="77">
        <v>7471</v>
      </c>
    </row>
    <row r="171" spans="10:11" ht="12.75">
      <c r="J171" s="32" t="s">
        <v>2190</v>
      </c>
      <c r="K171" s="59">
        <f>SUM(K170:K170)</f>
        <v>0</v>
      </c>
    </row>
    <row r="172" spans="2:21" ht="12.75">
      <c r="B172" s="259"/>
      <c r="C172" s="259"/>
      <c r="D172" s="217"/>
      <c r="E172" s="217"/>
      <c r="F172" s="216"/>
      <c r="G172" s="258"/>
      <c r="H172" s="259"/>
      <c r="I172" s="260"/>
      <c r="J172" s="30"/>
      <c r="K172" s="125"/>
      <c r="U172" s="116"/>
    </row>
    <row r="173" spans="2:21" ht="12.75">
      <c r="B173" s="259"/>
      <c r="C173" s="259"/>
      <c r="D173" s="217"/>
      <c r="E173" s="217"/>
      <c r="F173" s="216"/>
      <c r="G173" s="258"/>
      <c r="H173" s="259"/>
      <c r="I173" s="260"/>
      <c r="J173" s="30"/>
      <c r="K173" s="125"/>
      <c r="U173" s="116"/>
    </row>
    <row r="174" spans="2:21" ht="12.75">
      <c r="B174" s="45" t="s">
        <v>1515</v>
      </c>
      <c r="K174" s="116"/>
      <c r="O174" s="77">
        <v>28007</v>
      </c>
      <c r="U174" s="116"/>
    </row>
    <row r="175" spans="2:21" ht="52.5">
      <c r="B175" s="265"/>
      <c r="C175" s="265"/>
      <c r="D175" s="218" t="s">
        <v>19</v>
      </c>
      <c r="E175" s="218" t="s">
        <v>1316</v>
      </c>
      <c r="F175" s="114" t="s">
        <v>2485</v>
      </c>
      <c r="G175" s="264" t="s">
        <v>112</v>
      </c>
      <c r="H175" s="265" t="s">
        <v>112</v>
      </c>
      <c r="I175" s="219">
        <v>212</v>
      </c>
      <c r="J175" s="161">
        <v>0</v>
      </c>
      <c r="K175" s="162">
        <f>J175*I175</f>
        <v>0</v>
      </c>
      <c r="O175" s="77">
        <v>67009</v>
      </c>
      <c r="P175" s="77">
        <v>28007</v>
      </c>
      <c r="R175" s="77">
        <v>7645</v>
      </c>
      <c r="U175" s="116"/>
    </row>
    <row r="176" spans="2:21" ht="12.75">
      <c r="B176" s="259"/>
      <c r="C176" s="259"/>
      <c r="D176" s="217"/>
      <c r="E176" s="217"/>
      <c r="F176" s="216"/>
      <c r="G176" s="258"/>
      <c r="H176" s="259"/>
      <c r="I176" s="260"/>
      <c r="J176" s="32" t="s">
        <v>1516</v>
      </c>
      <c r="K176" s="42">
        <f>SUM(K175)</f>
        <v>0</v>
      </c>
      <c r="U176" s="116"/>
    </row>
    <row r="177" spans="2:21" ht="12.75">
      <c r="B177" s="259"/>
      <c r="C177" s="259"/>
      <c r="D177" s="217"/>
      <c r="E177" s="217"/>
      <c r="F177" s="216"/>
      <c r="G177" s="258"/>
      <c r="H177" s="259"/>
      <c r="I177" s="260"/>
      <c r="J177" s="261"/>
      <c r="K177" s="316"/>
      <c r="U177" s="116"/>
    </row>
    <row r="178" spans="2:21" ht="12.75">
      <c r="B178" s="259"/>
      <c r="C178" s="259"/>
      <c r="D178" s="217"/>
      <c r="E178" s="217"/>
      <c r="F178" s="216"/>
      <c r="G178" s="258"/>
      <c r="H178" s="259"/>
      <c r="I178" s="260"/>
      <c r="J178" s="261"/>
      <c r="K178" s="316"/>
      <c r="U178" s="116"/>
    </row>
    <row r="179" spans="2:15" s="129" customFormat="1" ht="12.75">
      <c r="B179" s="237" t="s">
        <v>2342</v>
      </c>
      <c r="C179" s="237" t="s">
        <v>1321</v>
      </c>
      <c r="D179" s="233"/>
      <c r="E179" s="233"/>
      <c r="F179" s="136"/>
      <c r="G179" s="238"/>
      <c r="H179" s="237"/>
      <c r="I179" s="130"/>
      <c r="J179" s="239"/>
      <c r="K179" s="240"/>
      <c r="L179" s="241"/>
      <c r="M179" s="241"/>
      <c r="N179" s="241"/>
      <c r="O179" s="129">
        <v>28136</v>
      </c>
    </row>
    <row r="180" spans="2:18" s="129" customFormat="1" ht="39">
      <c r="B180" s="237"/>
      <c r="C180" s="237"/>
      <c r="D180" s="233" t="s">
        <v>19</v>
      </c>
      <c r="E180" s="233" t="s">
        <v>2343</v>
      </c>
      <c r="F180" s="136" t="s">
        <v>2344</v>
      </c>
      <c r="G180" s="238" t="s">
        <v>112</v>
      </c>
      <c r="H180" s="237" t="s">
        <v>112</v>
      </c>
      <c r="I180" s="130">
        <v>12</v>
      </c>
      <c r="J180" s="239">
        <v>0</v>
      </c>
      <c r="K180" s="240">
        <f>J180*I180</f>
        <v>0</v>
      </c>
      <c r="L180" s="241"/>
      <c r="M180" s="241"/>
      <c r="N180" s="241"/>
      <c r="O180" s="129">
        <v>67234</v>
      </c>
      <c r="P180" s="129">
        <v>28136</v>
      </c>
      <c r="R180" s="129">
        <v>7941</v>
      </c>
    </row>
    <row r="181" spans="2:18" s="129" customFormat="1" ht="26.25">
      <c r="B181" s="237"/>
      <c r="C181" s="237"/>
      <c r="D181" s="233" t="s">
        <v>24</v>
      </c>
      <c r="E181" s="233" t="s">
        <v>2345</v>
      </c>
      <c r="F181" s="136" t="s">
        <v>2346</v>
      </c>
      <c r="G181" s="238" t="s">
        <v>112</v>
      </c>
      <c r="H181" s="237" t="s">
        <v>112</v>
      </c>
      <c r="I181" s="130">
        <v>12</v>
      </c>
      <c r="J181" s="239">
        <v>0</v>
      </c>
      <c r="K181" s="240">
        <f>J181*I181</f>
        <v>0</v>
      </c>
      <c r="L181" s="241"/>
      <c r="M181" s="241"/>
      <c r="N181" s="241"/>
      <c r="O181" s="129">
        <v>67235</v>
      </c>
      <c r="P181" s="129">
        <v>28136</v>
      </c>
      <c r="R181" s="129">
        <v>8008</v>
      </c>
    </row>
    <row r="182" spans="2:18" s="129" customFormat="1" ht="26.25">
      <c r="B182" s="301"/>
      <c r="C182" s="301"/>
      <c r="D182" s="235" t="s">
        <v>27</v>
      </c>
      <c r="E182" s="235" t="s">
        <v>2348</v>
      </c>
      <c r="F182" s="143" t="s">
        <v>2347</v>
      </c>
      <c r="G182" s="300" t="s">
        <v>21</v>
      </c>
      <c r="H182" s="301" t="s">
        <v>112</v>
      </c>
      <c r="I182" s="144">
        <v>1</v>
      </c>
      <c r="J182" s="302">
        <v>0</v>
      </c>
      <c r="K182" s="230">
        <f>J182*I182</f>
        <v>0</v>
      </c>
      <c r="L182" s="241"/>
      <c r="M182" s="241"/>
      <c r="N182" s="241"/>
      <c r="O182" s="129">
        <v>67238</v>
      </c>
      <c r="P182" s="129">
        <v>28136</v>
      </c>
      <c r="R182" s="129">
        <v>8028</v>
      </c>
    </row>
    <row r="183" spans="2:14" s="129" customFormat="1" ht="12.75">
      <c r="B183" s="237"/>
      <c r="C183" s="237"/>
      <c r="D183" s="233"/>
      <c r="E183" s="233"/>
      <c r="F183" s="136"/>
      <c r="G183" s="238"/>
      <c r="H183" s="237"/>
      <c r="I183" s="130"/>
      <c r="J183" s="221" t="s">
        <v>2349</v>
      </c>
      <c r="K183" s="159">
        <f>SUM(K180:K182)</f>
        <v>0</v>
      </c>
      <c r="L183" s="241"/>
      <c r="M183" s="241"/>
      <c r="N183" s="241"/>
    </row>
    <row r="184" spans="2:14" s="129" customFormat="1" ht="12.75">
      <c r="B184" s="237"/>
      <c r="C184" s="237"/>
      <c r="D184" s="233"/>
      <c r="E184" s="233"/>
      <c r="F184" s="136"/>
      <c r="G184" s="238"/>
      <c r="H184" s="237"/>
      <c r="I184" s="130"/>
      <c r="J184" s="221"/>
      <c r="K184" s="159"/>
      <c r="L184" s="241"/>
      <c r="M184" s="241"/>
      <c r="N184" s="241"/>
    </row>
    <row r="185" spans="2:14" s="129" customFormat="1" ht="12.75">
      <c r="B185" s="237"/>
      <c r="C185" s="237"/>
      <c r="D185" s="233"/>
      <c r="E185" s="233"/>
      <c r="F185" s="136"/>
      <c r="G185" s="238"/>
      <c r="H185" s="237"/>
      <c r="I185" s="130"/>
      <c r="J185" s="221"/>
      <c r="K185" s="159"/>
      <c r="L185" s="241"/>
      <c r="M185" s="241"/>
      <c r="N185" s="241"/>
    </row>
    <row r="186" spans="2:15" s="129" customFormat="1" ht="12.75">
      <c r="B186" s="237" t="s">
        <v>2354</v>
      </c>
      <c r="C186" s="237"/>
      <c r="D186" s="233"/>
      <c r="E186" s="233"/>
      <c r="F186" s="136"/>
      <c r="G186" s="238"/>
      <c r="H186" s="237"/>
      <c r="I186" s="130"/>
      <c r="J186" s="239"/>
      <c r="K186" s="240"/>
      <c r="L186" s="241"/>
      <c r="M186" s="241"/>
      <c r="N186" s="241"/>
      <c r="O186" s="129">
        <v>28137</v>
      </c>
    </row>
    <row r="187" spans="2:18" s="129" customFormat="1" ht="26.25">
      <c r="B187" s="237"/>
      <c r="C187" s="237"/>
      <c r="D187" s="233" t="s">
        <v>19</v>
      </c>
      <c r="E187" s="233" t="s">
        <v>2350</v>
      </c>
      <c r="F187" s="136" t="s">
        <v>2353</v>
      </c>
      <c r="G187" s="238" t="s">
        <v>21</v>
      </c>
      <c r="H187" s="237" t="s">
        <v>22</v>
      </c>
      <c r="I187" s="130">
        <v>1</v>
      </c>
      <c r="J187" s="239">
        <v>0</v>
      </c>
      <c r="K187" s="240">
        <f>J187*I187</f>
        <v>0</v>
      </c>
      <c r="L187" s="241"/>
      <c r="M187" s="241"/>
      <c r="N187" s="241"/>
      <c r="O187" s="129">
        <v>67244</v>
      </c>
      <c r="P187" s="129">
        <v>28137</v>
      </c>
      <c r="R187" s="129">
        <v>8094</v>
      </c>
    </row>
    <row r="188" spans="2:18" s="129" customFormat="1" ht="39">
      <c r="B188" s="251"/>
      <c r="C188" s="251"/>
      <c r="D188" s="226" t="s">
        <v>24</v>
      </c>
      <c r="E188" s="226" t="s">
        <v>2351</v>
      </c>
      <c r="F188" s="199" t="s">
        <v>2352</v>
      </c>
      <c r="G188" s="227" t="s">
        <v>21</v>
      </c>
      <c r="H188" s="251" t="s">
        <v>22</v>
      </c>
      <c r="I188" s="157">
        <v>1</v>
      </c>
      <c r="J188" s="224">
        <v>0</v>
      </c>
      <c r="K188" s="225">
        <f>J188*I188</f>
        <v>0</v>
      </c>
      <c r="L188" s="241"/>
      <c r="M188" s="241"/>
      <c r="N188" s="241"/>
      <c r="O188" s="129">
        <v>67249</v>
      </c>
      <c r="P188" s="129">
        <v>28137</v>
      </c>
      <c r="R188" s="129">
        <v>8463</v>
      </c>
    </row>
    <row r="189" spans="2:18" s="129" customFormat="1" ht="26.25">
      <c r="B189" s="237"/>
      <c r="C189" s="237"/>
      <c r="D189" s="233" t="s">
        <v>27</v>
      </c>
      <c r="E189" s="233" t="s">
        <v>1337</v>
      </c>
      <c r="F189" s="136" t="s">
        <v>2297</v>
      </c>
      <c r="G189" s="238" t="s">
        <v>21</v>
      </c>
      <c r="H189" s="237" t="s">
        <v>22</v>
      </c>
      <c r="I189" s="130">
        <v>2</v>
      </c>
      <c r="J189" s="239">
        <v>0</v>
      </c>
      <c r="K189" s="240">
        <f>J189*I189</f>
        <v>0</v>
      </c>
      <c r="L189" s="241"/>
      <c r="M189" s="241"/>
      <c r="N189" s="241"/>
      <c r="O189" s="129">
        <v>67244</v>
      </c>
      <c r="P189" s="129">
        <v>28137</v>
      </c>
      <c r="R189" s="129">
        <v>8094</v>
      </c>
    </row>
    <row r="190" spans="2:18" s="129" customFormat="1" ht="39">
      <c r="B190" s="301"/>
      <c r="C190" s="301"/>
      <c r="D190" s="235" t="s">
        <v>28</v>
      </c>
      <c r="E190" s="235" t="s">
        <v>1344</v>
      </c>
      <c r="F190" s="143" t="s">
        <v>1345</v>
      </c>
      <c r="G190" s="300" t="s">
        <v>21</v>
      </c>
      <c r="H190" s="301" t="s">
        <v>22</v>
      </c>
      <c r="I190" s="144">
        <v>2</v>
      </c>
      <c r="J190" s="302">
        <v>0</v>
      </c>
      <c r="K190" s="230">
        <f>J190*I190</f>
        <v>0</v>
      </c>
      <c r="L190" s="241"/>
      <c r="M190" s="241"/>
      <c r="N190" s="241"/>
      <c r="O190" s="129">
        <v>67249</v>
      </c>
      <c r="P190" s="129">
        <v>28137</v>
      </c>
      <c r="R190" s="129">
        <v>8463</v>
      </c>
    </row>
    <row r="191" spans="2:14" s="129" customFormat="1" ht="12.75">
      <c r="B191" s="237"/>
      <c r="C191" s="237"/>
      <c r="D191" s="233"/>
      <c r="E191" s="233"/>
      <c r="F191" s="136"/>
      <c r="G191" s="238"/>
      <c r="H191" s="237"/>
      <c r="I191" s="130"/>
      <c r="J191" s="221" t="s">
        <v>2355</v>
      </c>
      <c r="K191" s="159">
        <f>SUM(K187:K190)</f>
        <v>0</v>
      </c>
      <c r="L191" s="241"/>
      <c r="M191" s="241"/>
      <c r="N191" s="241"/>
    </row>
    <row r="192" spans="2:21" ht="12.75">
      <c r="B192" s="259"/>
      <c r="C192" s="259"/>
      <c r="D192" s="217"/>
      <c r="E192" s="217"/>
      <c r="F192" s="216"/>
      <c r="G192" s="258"/>
      <c r="H192" s="259"/>
      <c r="I192" s="260"/>
      <c r="J192" s="32" t="s">
        <v>1517</v>
      </c>
      <c r="K192" s="42">
        <f>K171+K176+K183+K191</f>
        <v>0</v>
      </c>
      <c r="U192" s="116"/>
    </row>
    <row r="193" spans="2:14" s="129" customFormat="1" ht="12.75">
      <c r="B193" s="237"/>
      <c r="C193" s="237"/>
      <c r="D193" s="233"/>
      <c r="E193" s="233"/>
      <c r="F193" s="136"/>
      <c r="G193" s="238"/>
      <c r="H193" s="237"/>
      <c r="I193" s="130"/>
      <c r="J193" s="239"/>
      <c r="K193" s="240"/>
      <c r="L193" s="241"/>
      <c r="M193" s="241"/>
      <c r="N193" s="241"/>
    </row>
    <row r="194" spans="2:14" s="129" customFormat="1" ht="12.75">
      <c r="B194" s="237"/>
      <c r="C194" s="237"/>
      <c r="D194" s="233"/>
      <c r="E194" s="233"/>
      <c r="F194" s="136"/>
      <c r="G194" s="238"/>
      <c r="H194" s="237"/>
      <c r="I194" s="130"/>
      <c r="J194" s="239"/>
      <c r="K194" s="240"/>
      <c r="L194" s="241"/>
      <c r="M194" s="241"/>
      <c r="N194" s="241"/>
    </row>
    <row r="195" spans="2:21" ht="12.75">
      <c r="B195" s="45" t="s">
        <v>1518</v>
      </c>
      <c r="K195" s="116"/>
      <c r="O195" s="77">
        <v>28008</v>
      </c>
      <c r="U195" s="116"/>
    </row>
    <row r="196" spans="2:21" ht="12.75">
      <c r="B196" s="45" t="s">
        <v>1519</v>
      </c>
      <c r="K196" s="116"/>
      <c r="O196" s="77">
        <v>31267</v>
      </c>
      <c r="U196" s="116"/>
    </row>
    <row r="197" spans="4:21" ht="39">
      <c r="D197" s="194" t="s">
        <v>19</v>
      </c>
      <c r="E197" s="194" t="s">
        <v>1081</v>
      </c>
      <c r="F197" s="113" t="s">
        <v>2309</v>
      </c>
      <c r="G197" s="118" t="s">
        <v>21</v>
      </c>
      <c r="H197" s="45" t="s">
        <v>22</v>
      </c>
      <c r="I197" s="220">
        <v>5</v>
      </c>
      <c r="J197" s="252">
        <v>0</v>
      </c>
      <c r="K197" s="116">
        <f aca="true" t="shared" si="0" ref="K197:K202">J197*I197</f>
        <v>0</v>
      </c>
      <c r="O197" s="77">
        <v>72870</v>
      </c>
      <c r="P197" s="77">
        <v>31267</v>
      </c>
      <c r="R197" s="77">
        <v>26408</v>
      </c>
      <c r="U197" s="116"/>
    </row>
    <row r="198" spans="4:21" ht="26.25">
      <c r="D198" s="194" t="s">
        <v>24</v>
      </c>
      <c r="E198" s="194" t="s">
        <v>1520</v>
      </c>
      <c r="F198" s="113" t="s">
        <v>1521</v>
      </c>
      <c r="G198" s="118" t="s">
        <v>21</v>
      </c>
      <c r="H198" s="45" t="s">
        <v>22</v>
      </c>
      <c r="I198" s="220">
        <v>1</v>
      </c>
      <c r="J198" s="252">
        <v>0</v>
      </c>
      <c r="K198" s="116">
        <f t="shared" si="0"/>
        <v>0</v>
      </c>
      <c r="O198" s="77">
        <v>72882</v>
      </c>
      <c r="P198" s="77">
        <v>31267</v>
      </c>
      <c r="R198" s="77">
        <v>10766</v>
      </c>
      <c r="U198" s="116"/>
    </row>
    <row r="199" spans="4:21" ht="26.25">
      <c r="D199" s="194" t="s">
        <v>27</v>
      </c>
      <c r="E199" s="194" t="s">
        <v>1522</v>
      </c>
      <c r="F199" s="113" t="s">
        <v>1523</v>
      </c>
      <c r="G199" s="118" t="s">
        <v>21</v>
      </c>
      <c r="H199" s="45" t="s">
        <v>22</v>
      </c>
      <c r="I199" s="220">
        <v>1</v>
      </c>
      <c r="J199" s="252">
        <v>0</v>
      </c>
      <c r="K199" s="116">
        <f t="shared" si="0"/>
        <v>0</v>
      </c>
      <c r="O199" s="77">
        <v>72871</v>
      </c>
      <c r="P199" s="77">
        <v>31267</v>
      </c>
      <c r="R199" s="77">
        <v>10769</v>
      </c>
      <c r="U199" s="116"/>
    </row>
    <row r="200" spans="4:21" ht="39">
      <c r="D200" s="194" t="s">
        <v>28</v>
      </c>
      <c r="E200" s="194" t="s">
        <v>1524</v>
      </c>
      <c r="F200" s="113" t="s">
        <v>1525</v>
      </c>
      <c r="G200" s="118" t="s">
        <v>21</v>
      </c>
      <c r="H200" s="45" t="s">
        <v>22</v>
      </c>
      <c r="I200" s="220">
        <v>2</v>
      </c>
      <c r="J200" s="252">
        <v>0</v>
      </c>
      <c r="K200" s="116">
        <f t="shared" si="0"/>
        <v>0</v>
      </c>
      <c r="O200" s="77">
        <v>72872</v>
      </c>
      <c r="P200" s="77">
        <v>31267</v>
      </c>
      <c r="R200" s="77">
        <v>10727</v>
      </c>
      <c r="U200" s="116"/>
    </row>
    <row r="201" spans="4:21" ht="39">
      <c r="D201" s="194" t="s">
        <v>29</v>
      </c>
      <c r="E201" s="194" t="s">
        <v>1526</v>
      </c>
      <c r="F201" s="113" t="s">
        <v>1527</v>
      </c>
      <c r="G201" s="118" t="s">
        <v>21</v>
      </c>
      <c r="H201" s="45" t="s">
        <v>22</v>
      </c>
      <c r="I201" s="220">
        <v>1</v>
      </c>
      <c r="J201" s="252">
        <v>0</v>
      </c>
      <c r="K201" s="116">
        <f t="shared" si="0"/>
        <v>0</v>
      </c>
      <c r="O201" s="77">
        <v>72873</v>
      </c>
      <c r="P201" s="77">
        <v>31267</v>
      </c>
      <c r="R201" s="77">
        <v>10787</v>
      </c>
      <c r="U201" s="116"/>
    </row>
    <row r="202" spans="2:21" ht="39">
      <c r="B202" s="265"/>
      <c r="C202" s="265"/>
      <c r="D202" s="218" t="s">
        <v>62</v>
      </c>
      <c r="E202" s="218" t="s">
        <v>1384</v>
      </c>
      <c r="F202" s="114" t="s">
        <v>1385</v>
      </c>
      <c r="G202" s="264" t="s">
        <v>21</v>
      </c>
      <c r="H202" s="265" t="s">
        <v>22</v>
      </c>
      <c r="I202" s="219">
        <v>1</v>
      </c>
      <c r="J202" s="161">
        <v>0</v>
      </c>
      <c r="K202" s="162">
        <f t="shared" si="0"/>
        <v>0</v>
      </c>
      <c r="O202" s="77">
        <v>72874</v>
      </c>
      <c r="P202" s="77">
        <v>31267</v>
      </c>
      <c r="R202" s="77">
        <v>10788</v>
      </c>
      <c r="U202" s="116"/>
    </row>
    <row r="203" spans="2:21" ht="12.75">
      <c r="B203" s="259"/>
      <c r="C203" s="259"/>
      <c r="D203" s="217"/>
      <c r="E203" s="217"/>
      <c r="F203" s="216"/>
      <c r="G203" s="258"/>
      <c r="H203" s="259"/>
      <c r="I203" s="260"/>
      <c r="J203" s="32" t="s">
        <v>1528</v>
      </c>
      <c r="K203" s="42">
        <f>SUM(K197:K202)</f>
        <v>0</v>
      </c>
      <c r="U203" s="116"/>
    </row>
    <row r="204" spans="2:21" ht="12.75">
      <c r="B204" s="259"/>
      <c r="C204" s="259"/>
      <c r="D204" s="217"/>
      <c r="E204" s="217"/>
      <c r="F204" s="216"/>
      <c r="G204" s="258"/>
      <c r="H204" s="259"/>
      <c r="I204" s="260"/>
      <c r="J204" s="261"/>
      <c r="K204" s="316"/>
      <c r="U204" s="116"/>
    </row>
    <row r="205" spans="2:21" ht="12.75">
      <c r="B205" s="259"/>
      <c r="C205" s="259"/>
      <c r="D205" s="217"/>
      <c r="E205" s="217"/>
      <c r="F205" s="216"/>
      <c r="G205" s="258"/>
      <c r="H205" s="259"/>
      <c r="I205" s="260"/>
      <c r="J205" s="261"/>
      <c r="K205" s="316"/>
      <c r="U205" s="116"/>
    </row>
    <row r="206" spans="2:21" ht="12.75">
      <c r="B206" s="45" t="s">
        <v>1529</v>
      </c>
      <c r="K206" s="116"/>
      <c r="O206" s="77">
        <v>29607</v>
      </c>
      <c r="U206" s="116"/>
    </row>
    <row r="207" spans="4:21" ht="39">
      <c r="D207" s="194" t="s">
        <v>19</v>
      </c>
      <c r="E207" s="194" t="s">
        <v>1395</v>
      </c>
      <c r="F207" s="113" t="s">
        <v>1396</v>
      </c>
      <c r="G207" s="118" t="s">
        <v>112</v>
      </c>
      <c r="H207" s="45" t="s">
        <v>112</v>
      </c>
      <c r="I207" s="220">
        <v>160</v>
      </c>
      <c r="J207" s="252">
        <v>0</v>
      </c>
      <c r="K207" s="116">
        <f aca="true" t="shared" si="1" ref="K207:K213">J207*I207</f>
        <v>0</v>
      </c>
      <c r="O207" s="77">
        <v>69958</v>
      </c>
      <c r="P207" s="77">
        <v>29607</v>
      </c>
      <c r="R207" s="77">
        <v>10835</v>
      </c>
      <c r="U207" s="116"/>
    </row>
    <row r="208" spans="4:21" ht="26.25">
      <c r="D208" s="194" t="s">
        <v>24</v>
      </c>
      <c r="E208" s="194" t="s">
        <v>1397</v>
      </c>
      <c r="F208" s="113" t="s">
        <v>1398</v>
      </c>
      <c r="G208" s="118" t="s">
        <v>112</v>
      </c>
      <c r="H208" s="45" t="s">
        <v>112</v>
      </c>
      <c r="I208" s="220">
        <v>140</v>
      </c>
      <c r="J208" s="252">
        <v>0</v>
      </c>
      <c r="K208" s="116">
        <f t="shared" si="1"/>
        <v>0</v>
      </c>
      <c r="O208" s="77">
        <v>69959</v>
      </c>
      <c r="P208" s="77">
        <v>29607</v>
      </c>
      <c r="Q208" s="77">
        <v>69958</v>
      </c>
      <c r="R208" s="77">
        <v>10909</v>
      </c>
      <c r="U208" s="116"/>
    </row>
    <row r="209" spans="4:21" ht="39">
      <c r="D209" s="194" t="s">
        <v>27</v>
      </c>
      <c r="E209" s="194" t="s">
        <v>1401</v>
      </c>
      <c r="F209" s="113" t="s">
        <v>1402</v>
      </c>
      <c r="G209" s="118" t="s">
        <v>112</v>
      </c>
      <c r="H209" s="45" t="s">
        <v>112</v>
      </c>
      <c r="I209" s="220">
        <v>25</v>
      </c>
      <c r="J209" s="252">
        <v>0</v>
      </c>
      <c r="K209" s="116">
        <f t="shared" si="1"/>
        <v>0</v>
      </c>
      <c r="O209" s="77">
        <v>69962</v>
      </c>
      <c r="P209" s="77">
        <v>29607</v>
      </c>
      <c r="R209" s="77">
        <v>10837</v>
      </c>
      <c r="U209" s="116"/>
    </row>
    <row r="210" spans="4:21" ht="26.25">
      <c r="D210" s="194" t="s">
        <v>28</v>
      </c>
      <c r="E210" s="194" t="s">
        <v>1403</v>
      </c>
      <c r="F210" s="113" t="s">
        <v>1404</v>
      </c>
      <c r="G210" s="118" t="s">
        <v>112</v>
      </c>
      <c r="H210" s="45" t="s">
        <v>112</v>
      </c>
      <c r="I210" s="220">
        <v>25</v>
      </c>
      <c r="J210" s="252">
        <v>0</v>
      </c>
      <c r="K210" s="116">
        <f t="shared" si="1"/>
        <v>0</v>
      </c>
      <c r="O210" s="77">
        <v>69963</v>
      </c>
      <c r="P210" s="77">
        <v>29607</v>
      </c>
      <c r="Q210" s="77">
        <v>69962</v>
      </c>
      <c r="R210" s="77">
        <v>10911</v>
      </c>
      <c r="U210" s="116"/>
    </row>
    <row r="211" spans="4:21" ht="26.25">
      <c r="D211" s="194" t="s">
        <v>29</v>
      </c>
      <c r="E211" s="194" t="s">
        <v>1405</v>
      </c>
      <c r="F211" s="113" t="s">
        <v>1406</v>
      </c>
      <c r="G211" s="118" t="s">
        <v>112</v>
      </c>
      <c r="H211" s="45" t="s">
        <v>112</v>
      </c>
      <c r="I211" s="220">
        <v>25</v>
      </c>
      <c r="J211" s="252">
        <v>0</v>
      </c>
      <c r="K211" s="116">
        <f t="shared" si="1"/>
        <v>0</v>
      </c>
      <c r="O211" s="77">
        <v>69964</v>
      </c>
      <c r="P211" s="77">
        <v>29607</v>
      </c>
      <c r="Q211" s="77">
        <v>69962</v>
      </c>
      <c r="R211" s="77">
        <v>10899</v>
      </c>
      <c r="U211" s="116"/>
    </row>
    <row r="212" spans="4:21" ht="39">
      <c r="D212" s="194" t="s">
        <v>62</v>
      </c>
      <c r="E212" s="194" t="s">
        <v>1413</v>
      </c>
      <c r="F212" s="113" t="s">
        <v>1414</v>
      </c>
      <c r="G212" s="118" t="s">
        <v>112</v>
      </c>
      <c r="H212" s="45" t="s">
        <v>112</v>
      </c>
      <c r="I212" s="220">
        <v>6</v>
      </c>
      <c r="J212" s="252">
        <v>0</v>
      </c>
      <c r="K212" s="116">
        <f t="shared" si="1"/>
        <v>0</v>
      </c>
      <c r="O212" s="77">
        <v>69968</v>
      </c>
      <c r="P212" s="77">
        <v>29607</v>
      </c>
      <c r="R212" s="77">
        <v>10839</v>
      </c>
      <c r="U212" s="116"/>
    </row>
    <row r="213" spans="2:21" ht="26.25">
      <c r="B213" s="265"/>
      <c r="C213" s="265"/>
      <c r="D213" s="218" t="s">
        <v>63</v>
      </c>
      <c r="E213" s="218" t="s">
        <v>1415</v>
      </c>
      <c r="F213" s="114" t="s">
        <v>1416</v>
      </c>
      <c r="G213" s="264" t="s">
        <v>112</v>
      </c>
      <c r="H213" s="265" t="s">
        <v>112</v>
      </c>
      <c r="I213" s="219">
        <v>6</v>
      </c>
      <c r="J213" s="161">
        <v>0</v>
      </c>
      <c r="K213" s="162">
        <f t="shared" si="1"/>
        <v>0</v>
      </c>
      <c r="O213" s="77">
        <v>69969</v>
      </c>
      <c r="P213" s="77">
        <v>29607</v>
      </c>
      <c r="Q213" s="77">
        <v>69968</v>
      </c>
      <c r="R213" s="77">
        <v>10901</v>
      </c>
      <c r="U213" s="116"/>
    </row>
    <row r="214" spans="2:21" ht="12.75">
      <c r="B214" s="259"/>
      <c r="C214" s="259"/>
      <c r="D214" s="217"/>
      <c r="E214" s="217"/>
      <c r="F214" s="216"/>
      <c r="G214" s="258"/>
      <c r="H214" s="259"/>
      <c r="I214" s="260"/>
      <c r="J214" s="32" t="s">
        <v>1530</v>
      </c>
      <c r="K214" s="42">
        <f>SUM(K207:K213)</f>
        <v>0</v>
      </c>
      <c r="U214" s="116"/>
    </row>
    <row r="215" spans="2:21" ht="12.75">
      <c r="B215" s="259"/>
      <c r="C215" s="259"/>
      <c r="D215" s="217"/>
      <c r="E215" s="217"/>
      <c r="F215" s="216"/>
      <c r="G215" s="258"/>
      <c r="H215" s="259"/>
      <c r="I215" s="260"/>
      <c r="J215" s="261"/>
      <c r="K215" s="316"/>
      <c r="U215" s="116"/>
    </row>
    <row r="216" spans="2:21" ht="12.75">
      <c r="B216" s="259"/>
      <c r="C216" s="259"/>
      <c r="D216" s="217"/>
      <c r="E216" s="217"/>
      <c r="F216" s="216"/>
      <c r="G216" s="258"/>
      <c r="H216" s="259"/>
      <c r="I216" s="260"/>
      <c r="J216" s="261"/>
      <c r="K216" s="316"/>
      <c r="U216" s="116"/>
    </row>
    <row r="217" spans="2:21" ht="12.75">
      <c r="B217" s="45" t="s">
        <v>1531</v>
      </c>
      <c r="K217" s="116"/>
      <c r="O217" s="77">
        <v>28011</v>
      </c>
      <c r="U217" s="116"/>
    </row>
    <row r="218" spans="2:21" ht="39">
      <c r="B218" s="259"/>
      <c r="C218" s="259"/>
      <c r="D218" s="217" t="s">
        <v>19</v>
      </c>
      <c r="E218" s="217" t="s">
        <v>1425</v>
      </c>
      <c r="F218" s="216" t="s">
        <v>2484</v>
      </c>
      <c r="G218" s="258" t="s">
        <v>21</v>
      </c>
      <c r="H218" s="259" t="s">
        <v>22</v>
      </c>
      <c r="I218" s="260">
        <v>8</v>
      </c>
      <c r="J218" s="261">
        <v>0</v>
      </c>
      <c r="K218" s="316">
        <f>J218*I218</f>
        <v>0</v>
      </c>
      <c r="O218" s="77">
        <v>73498</v>
      </c>
      <c r="P218" s="77">
        <v>31604</v>
      </c>
      <c r="R218" s="77">
        <v>11037</v>
      </c>
      <c r="U218" s="116"/>
    </row>
    <row r="219" spans="2:21" ht="39">
      <c r="B219" s="265"/>
      <c r="C219" s="265"/>
      <c r="D219" s="218" t="s">
        <v>24</v>
      </c>
      <c r="E219" s="218" t="s">
        <v>2470</v>
      </c>
      <c r="F219" s="114" t="s">
        <v>2471</v>
      </c>
      <c r="G219" s="264" t="s">
        <v>21</v>
      </c>
      <c r="H219" s="265" t="s">
        <v>22</v>
      </c>
      <c r="I219" s="219">
        <v>8</v>
      </c>
      <c r="J219" s="161">
        <v>0</v>
      </c>
      <c r="K219" s="162">
        <f>J219*I219</f>
        <v>0</v>
      </c>
      <c r="O219" s="77">
        <v>73498</v>
      </c>
      <c r="P219" s="77">
        <v>31604</v>
      </c>
      <c r="R219" s="77">
        <v>11037</v>
      </c>
      <c r="U219" s="116"/>
    </row>
    <row r="220" spans="2:21" ht="12.75">
      <c r="B220" s="259"/>
      <c r="C220" s="259"/>
      <c r="D220" s="217"/>
      <c r="E220" s="217"/>
      <c r="F220" s="216"/>
      <c r="G220" s="258"/>
      <c r="H220" s="259"/>
      <c r="I220" s="260"/>
      <c r="J220" s="32" t="s">
        <v>1532</v>
      </c>
      <c r="K220" s="42">
        <f>SUM(K218:K219)</f>
        <v>0</v>
      </c>
      <c r="U220" s="116"/>
    </row>
    <row r="221" spans="2:21" ht="12.75">
      <c r="B221" s="259"/>
      <c r="C221" s="259"/>
      <c r="D221" s="217"/>
      <c r="E221" s="217"/>
      <c r="F221" s="216"/>
      <c r="G221" s="258"/>
      <c r="H221" s="259"/>
      <c r="I221" s="260"/>
      <c r="J221" s="32" t="s">
        <v>1534</v>
      </c>
      <c r="K221" s="42">
        <f>K220+K214+K203</f>
        <v>0</v>
      </c>
      <c r="U221" s="116"/>
    </row>
    <row r="222" spans="2:21" ht="12.75">
      <c r="B222" s="259"/>
      <c r="C222" s="259"/>
      <c r="D222" s="217"/>
      <c r="E222" s="217"/>
      <c r="F222" s="216"/>
      <c r="G222" s="258"/>
      <c r="H222" s="259"/>
      <c r="I222" s="260"/>
      <c r="J222" s="32" t="s">
        <v>1535</v>
      </c>
      <c r="K222" s="42">
        <f>K221+K192+K146+K106+K165</f>
        <v>0</v>
      </c>
      <c r="U222" s="116"/>
    </row>
    <row r="223" spans="2:21" ht="12.75">
      <c r="B223" s="259"/>
      <c r="C223" s="259"/>
      <c r="D223" s="217"/>
      <c r="E223" s="217"/>
      <c r="F223" s="216"/>
      <c r="G223" s="258"/>
      <c r="H223" s="259"/>
      <c r="I223" s="260"/>
      <c r="J223" s="261"/>
      <c r="K223" s="316"/>
      <c r="U223" s="116"/>
    </row>
    <row r="224" spans="2:21" ht="12.75">
      <c r="B224" s="259"/>
      <c r="C224" s="259"/>
      <c r="D224" s="217"/>
      <c r="E224" s="217"/>
      <c r="F224" s="216"/>
      <c r="G224" s="258"/>
      <c r="H224" s="259"/>
      <c r="I224" s="260"/>
      <c r="J224" s="261"/>
      <c r="K224" s="316"/>
      <c r="U224" s="116"/>
    </row>
    <row r="225" spans="2:21" ht="12.75">
      <c r="B225" s="45" t="s">
        <v>1536</v>
      </c>
      <c r="K225" s="116"/>
      <c r="O225" s="77">
        <v>28013</v>
      </c>
      <c r="U225" s="116"/>
    </row>
    <row r="226" spans="2:21" ht="12.75">
      <c r="B226" s="45" t="s">
        <v>1537</v>
      </c>
      <c r="K226" s="116"/>
      <c r="O226" s="77">
        <v>28014</v>
      </c>
      <c r="U226" s="116"/>
    </row>
    <row r="227" spans="2:21" ht="12.75">
      <c r="B227" s="45" t="s">
        <v>1538</v>
      </c>
      <c r="K227" s="116"/>
      <c r="O227" s="77">
        <v>28015</v>
      </c>
      <c r="U227" s="116"/>
    </row>
    <row r="228" spans="4:21" ht="26.25">
      <c r="D228" s="194" t="s">
        <v>19</v>
      </c>
      <c r="E228" s="194" t="s">
        <v>121</v>
      </c>
      <c r="F228" s="113" t="s">
        <v>996</v>
      </c>
      <c r="G228" s="118" t="s">
        <v>118</v>
      </c>
      <c r="H228" s="45" t="s">
        <v>119</v>
      </c>
      <c r="I228" s="328">
        <v>0.336</v>
      </c>
      <c r="J228" s="252">
        <v>0</v>
      </c>
      <c r="K228" s="116">
        <f>J228*I228</f>
        <v>0</v>
      </c>
      <c r="O228" s="77">
        <v>67019</v>
      </c>
      <c r="P228" s="77">
        <v>28015</v>
      </c>
      <c r="R228" s="77">
        <v>4925</v>
      </c>
      <c r="U228" s="116"/>
    </row>
    <row r="229" spans="2:21" ht="26.25">
      <c r="B229" s="265"/>
      <c r="C229" s="265"/>
      <c r="D229" s="218" t="s">
        <v>24</v>
      </c>
      <c r="E229" s="218" t="s">
        <v>997</v>
      </c>
      <c r="F229" s="114" t="s">
        <v>998</v>
      </c>
      <c r="G229" s="264" t="s">
        <v>21</v>
      </c>
      <c r="H229" s="265" t="s">
        <v>22</v>
      </c>
      <c r="I229" s="219">
        <v>18</v>
      </c>
      <c r="J229" s="161">
        <v>0</v>
      </c>
      <c r="K229" s="162">
        <f>J229*I229</f>
        <v>0</v>
      </c>
      <c r="O229" s="77">
        <v>67020</v>
      </c>
      <c r="P229" s="77">
        <v>28015</v>
      </c>
      <c r="R229" s="77">
        <v>4935</v>
      </c>
      <c r="U229" s="116"/>
    </row>
    <row r="230" spans="2:21" ht="12.75">
      <c r="B230" s="259"/>
      <c r="C230" s="259"/>
      <c r="D230" s="217"/>
      <c r="E230" s="217"/>
      <c r="F230" s="216"/>
      <c r="G230" s="258"/>
      <c r="H230" s="259"/>
      <c r="I230" s="260"/>
      <c r="J230" s="32" t="s">
        <v>1539</v>
      </c>
      <c r="K230" s="42">
        <f>SUM(K228:K229)</f>
        <v>0</v>
      </c>
      <c r="U230" s="116"/>
    </row>
    <row r="231" spans="2:21" ht="12.75">
      <c r="B231" s="259"/>
      <c r="C231" s="259"/>
      <c r="D231" s="217"/>
      <c r="E231" s="217"/>
      <c r="F231" s="216"/>
      <c r="G231" s="258"/>
      <c r="H231" s="259"/>
      <c r="I231" s="260"/>
      <c r="J231" s="261"/>
      <c r="K231" s="316"/>
      <c r="U231" s="116"/>
    </row>
    <row r="232" spans="2:21" ht="12.75">
      <c r="B232" s="259"/>
      <c r="C232" s="259"/>
      <c r="D232" s="217"/>
      <c r="E232" s="217"/>
      <c r="F232" s="216"/>
      <c r="G232" s="258"/>
      <c r="H232" s="259"/>
      <c r="I232" s="260"/>
      <c r="J232" s="261"/>
      <c r="K232" s="316"/>
      <c r="U232" s="116"/>
    </row>
    <row r="233" spans="2:21" ht="12.75">
      <c r="B233" s="45" t="s">
        <v>1540</v>
      </c>
      <c r="K233" s="116"/>
      <c r="O233" s="77">
        <v>28016</v>
      </c>
      <c r="U233" s="116"/>
    </row>
    <row r="234" spans="4:21" ht="12.75">
      <c r="D234" s="194" t="s">
        <v>19</v>
      </c>
      <c r="E234" s="194" t="s">
        <v>1240</v>
      </c>
      <c r="F234" s="113" t="s">
        <v>1241</v>
      </c>
      <c r="G234" s="118" t="s">
        <v>112</v>
      </c>
      <c r="H234" s="45" t="s">
        <v>112</v>
      </c>
      <c r="I234" s="220">
        <v>5</v>
      </c>
      <c r="J234" s="252">
        <v>0</v>
      </c>
      <c r="K234" s="116">
        <f>J234*I234</f>
        <v>0</v>
      </c>
      <c r="L234" s="55" t="s">
        <v>1242</v>
      </c>
      <c r="O234" s="77">
        <v>67021</v>
      </c>
      <c r="P234" s="77">
        <v>28016</v>
      </c>
      <c r="R234" s="77">
        <v>4407</v>
      </c>
      <c r="S234" s="77" t="s">
        <v>1242</v>
      </c>
      <c r="U234" s="116"/>
    </row>
    <row r="235" spans="4:21" ht="12.75">
      <c r="D235" s="194" t="s">
        <v>24</v>
      </c>
      <c r="E235" s="194" t="s">
        <v>1245</v>
      </c>
      <c r="F235" s="113" t="s">
        <v>1246</v>
      </c>
      <c r="G235" s="118" t="s">
        <v>34</v>
      </c>
      <c r="H235" s="45" t="s">
        <v>34</v>
      </c>
      <c r="I235" s="220">
        <v>100</v>
      </c>
      <c r="J235" s="252">
        <v>0</v>
      </c>
      <c r="K235" s="116">
        <f>J235*I235</f>
        <v>0</v>
      </c>
      <c r="O235" s="77">
        <v>67022</v>
      </c>
      <c r="P235" s="77">
        <v>28016</v>
      </c>
      <c r="R235" s="77">
        <v>5029</v>
      </c>
      <c r="U235" s="116"/>
    </row>
    <row r="236" spans="2:21" ht="12.75">
      <c r="B236" s="259"/>
      <c r="C236" s="259"/>
      <c r="D236" s="217" t="s">
        <v>27</v>
      </c>
      <c r="E236" s="217" t="s">
        <v>1003</v>
      </c>
      <c r="F236" s="216" t="s">
        <v>1004</v>
      </c>
      <c r="G236" s="258" t="s">
        <v>39</v>
      </c>
      <c r="H236" s="259" t="s">
        <v>39</v>
      </c>
      <c r="I236" s="260">
        <v>75</v>
      </c>
      <c r="J236" s="261">
        <v>0</v>
      </c>
      <c r="K236" s="316">
        <f>J236*I236</f>
        <v>0</v>
      </c>
      <c r="O236" s="77">
        <v>67023</v>
      </c>
      <c r="P236" s="77">
        <v>28016</v>
      </c>
      <c r="R236" s="77">
        <v>5035</v>
      </c>
      <c r="U236" s="116"/>
    </row>
    <row r="237" spans="2:21" ht="12.75">
      <c r="B237" s="265"/>
      <c r="C237" s="265"/>
      <c r="D237" s="218" t="s">
        <v>28</v>
      </c>
      <c r="E237" s="218" t="s">
        <v>2185</v>
      </c>
      <c r="F237" s="114" t="s">
        <v>2186</v>
      </c>
      <c r="G237" s="264" t="s">
        <v>112</v>
      </c>
      <c r="H237" s="265" t="s">
        <v>39</v>
      </c>
      <c r="I237" s="219">
        <v>15</v>
      </c>
      <c r="J237" s="161">
        <v>0</v>
      </c>
      <c r="K237" s="162">
        <f>J237*I237</f>
        <v>0</v>
      </c>
      <c r="O237" s="77">
        <v>66991</v>
      </c>
      <c r="P237" s="77">
        <v>27994</v>
      </c>
      <c r="R237" s="77">
        <v>5035</v>
      </c>
      <c r="U237" s="116"/>
    </row>
    <row r="238" spans="2:21" ht="12.75">
      <c r="B238" s="259"/>
      <c r="C238" s="259"/>
      <c r="D238" s="217"/>
      <c r="E238" s="217"/>
      <c r="F238" s="216"/>
      <c r="G238" s="258"/>
      <c r="H238" s="259"/>
      <c r="I238" s="260"/>
      <c r="J238" s="32" t="s">
        <v>1541</v>
      </c>
      <c r="K238" s="42">
        <f>SUM(K234:K237)</f>
        <v>0</v>
      </c>
      <c r="U238" s="116"/>
    </row>
    <row r="239" spans="2:21" ht="12.75">
      <c r="B239" s="259"/>
      <c r="C239" s="259"/>
      <c r="D239" s="217"/>
      <c r="E239" s="217"/>
      <c r="F239" s="216"/>
      <c r="G239" s="258"/>
      <c r="H239" s="259"/>
      <c r="I239" s="260"/>
      <c r="J239" s="32" t="s">
        <v>1542</v>
      </c>
      <c r="K239" s="42">
        <f>K238+K230</f>
        <v>0</v>
      </c>
      <c r="U239" s="116"/>
    </row>
    <row r="240" spans="2:21" ht="12.75">
      <c r="B240" s="259"/>
      <c r="C240" s="259"/>
      <c r="D240" s="217"/>
      <c r="E240" s="217"/>
      <c r="F240" s="216"/>
      <c r="G240" s="258"/>
      <c r="H240" s="259"/>
      <c r="I240" s="260"/>
      <c r="J240" s="261"/>
      <c r="K240" s="316"/>
      <c r="U240" s="116"/>
    </row>
    <row r="241" spans="2:21" ht="12.75">
      <c r="B241" s="259"/>
      <c r="C241" s="259"/>
      <c r="D241" s="217"/>
      <c r="E241" s="217"/>
      <c r="F241" s="216"/>
      <c r="G241" s="258"/>
      <c r="H241" s="259"/>
      <c r="I241" s="260"/>
      <c r="J241" s="261"/>
      <c r="K241" s="316"/>
      <c r="U241" s="116"/>
    </row>
    <row r="242" spans="2:21" ht="12.75">
      <c r="B242" s="45" t="s">
        <v>1543</v>
      </c>
      <c r="K242" s="116"/>
      <c r="O242" s="77">
        <v>28017</v>
      </c>
      <c r="U242" s="116"/>
    </row>
    <row r="243" spans="2:21" ht="12.75">
      <c r="B243" s="45" t="s">
        <v>1544</v>
      </c>
      <c r="K243" s="116"/>
      <c r="O243" s="77">
        <v>28018</v>
      </c>
      <c r="U243" s="116"/>
    </row>
    <row r="244" spans="4:21" ht="26.25">
      <c r="D244" s="194" t="s">
        <v>19</v>
      </c>
      <c r="E244" s="194" t="s">
        <v>33</v>
      </c>
      <c r="F244" s="113" t="s">
        <v>35</v>
      </c>
      <c r="G244" s="118" t="s">
        <v>34</v>
      </c>
      <c r="H244" s="45" t="s">
        <v>34</v>
      </c>
      <c r="I244" s="388">
        <v>572</v>
      </c>
      <c r="J244" s="252">
        <v>0</v>
      </c>
      <c r="K244" s="116">
        <f>J244*I244</f>
        <v>0</v>
      </c>
      <c r="O244" s="77">
        <v>67024</v>
      </c>
      <c r="P244" s="77">
        <v>28018</v>
      </c>
      <c r="R244" s="77">
        <v>5634</v>
      </c>
      <c r="U244" s="116"/>
    </row>
    <row r="245" spans="4:21" ht="12.75">
      <c r="D245" s="194" t="s">
        <v>24</v>
      </c>
      <c r="E245" s="194" t="s">
        <v>1059</v>
      </c>
      <c r="F245" s="113" t="s">
        <v>1060</v>
      </c>
      <c r="G245" s="118" t="s">
        <v>34</v>
      </c>
      <c r="H245" s="45" t="s">
        <v>34</v>
      </c>
      <c r="I245" s="220">
        <v>670</v>
      </c>
      <c r="J245" s="252">
        <v>0</v>
      </c>
      <c r="K245" s="116">
        <f>J245*I245</f>
        <v>0</v>
      </c>
      <c r="O245" s="77">
        <v>67025</v>
      </c>
      <c r="P245" s="77">
        <v>28018</v>
      </c>
      <c r="R245" s="77">
        <v>5636</v>
      </c>
      <c r="U245" s="116"/>
    </row>
    <row r="246" spans="2:18" ht="26.25">
      <c r="B246" s="256"/>
      <c r="C246" s="256"/>
      <c r="D246" s="135" t="s">
        <v>27</v>
      </c>
      <c r="E246" s="135" t="s">
        <v>2172</v>
      </c>
      <c r="F246" s="329" t="s">
        <v>2173</v>
      </c>
      <c r="G246" s="330" t="s">
        <v>34</v>
      </c>
      <c r="H246" s="256" t="s">
        <v>34</v>
      </c>
      <c r="I246" s="260">
        <v>551</v>
      </c>
      <c r="J246" s="46">
        <v>0</v>
      </c>
      <c r="K246" s="316">
        <f>J246*I246</f>
        <v>0</v>
      </c>
      <c r="O246" s="77">
        <v>67191</v>
      </c>
      <c r="P246" s="77">
        <v>28122</v>
      </c>
      <c r="R246" s="77">
        <v>5634</v>
      </c>
    </row>
    <row r="247" spans="2:18" ht="26.25">
      <c r="B247" s="256"/>
      <c r="C247" s="256"/>
      <c r="D247" s="135" t="s">
        <v>28</v>
      </c>
      <c r="E247" s="135" t="s">
        <v>2175</v>
      </c>
      <c r="F247" s="329" t="s">
        <v>2176</v>
      </c>
      <c r="G247" s="330" t="s">
        <v>34</v>
      </c>
      <c r="H247" s="256" t="s">
        <v>34</v>
      </c>
      <c r="I247" s="260">
        <v>490</v>
      </c>
      <c r="J247" s="46">
        <v>0</v>
      </c>
      <c r="K247" s="316">
        <f>J247*I247</f>
        <v>0</v>
      </c>
      <c r="O247" s="77">
        <v>67196</v>
      </c>
      <c r="P247" s="77">
        <v>28122</v>
      </c>
      <c r="R247" s="77">
        <v>5816</v>
      </c>
    </row>
    <row r="248" spans="2:18" ht="12.75">
      <c r="B248" s="262"/>
      <c r="C248" s="262"/>
      <c r="D248" s="142" t="s">
        <v>29</v>
      </c>
      <c r="E248" s="142" t="s">
        <v>2177</v>
      </c>
      <c r="F248" s="331" t="s">
        <v>2178</v>
      </c>
      <c r="G248" s="312" t="s">
        <v>34</v>
      </c>
      <c r="H248" s="262" t="s">
        <v>34</v>
      </c>
      <c r="I248" s="219">
        <v>2</v>
      </c>
      <c r="J248" s="266">
        <v>0</v>
      </c>
      <c r="K248" s="162">
        <f>J248*I248</f>
        <v>0</v>
      </c>
      <c r="O248" s="77">
        <v>67197</v>
      </c>
      <c r="P248" s="77">
        <v>28122</v>
      </c>
      <c r="R248" s="77">
        <v>5820</v>
      </c>
    </row>
    <row r="249" spans="2:21" ht="12.75">
      <c r="B249" s="259"/>
      <c r="C249" s="259"/>
      <c r="D249" s="217"/>
      <c r="E249" s="217"/>
      <c r="F249" s="216"/>
      <c r="G249" s="258"/>
      <c r="H249" s="259"/>
      <c r="I249" s="260"/>
      <c r="J249" s="32" t="s">
        <v>1545</v>
      </c>
      <c r="K249" s="42">
        <f>SUM(K244:K248)</f>
        <v>0</v>
      </c>
      <c r="U249" s="116"/>
    </row>
    <row r="250" spans="2:21" ht="12.75">
      <c r="B250" s="259"/>
      <c r="C250" s="259"/>
      <c r="D250" s="217"/>
      <c r="E250" s="217"/>
      <c r="F250" s="216"/>
      <c r="G250" s="258"/>
      <c r="H250" s="259"/>
      <c r="I250" s="260"/>
      <c r="J250" s="261"/>
      <c r="K250" s="316"/>
      <c r="U250" s="116"/>
    </row>
    <row r="251" spans="2:21" ht="12.75">
      <c r="B251" s="259"/>
      <c r="C251" s="259"/>
      <c r="D251" s="217"/>
      <c r="E251" s="217"/>
      <c r="F251" s="216"/>
      <c r="G251" s="258"/>
      <c r="H251" s="259"/>
      <c r="I251" s="260"/>
      <c r="J251" s="261"/>
      <c r="K251" s="316"/>
      <c r="U251" s="116"/>
    </row>
    <row r="252" spans="2:21" ht="12.75">
      <c r="B252" s="45" t="s">
        <v>1546</v>
      </c>
      <c r="K252" s="116"/>
      <c r="O252" s="77">
        <v>28019</v>
      </c>
      <c r="U252" s="116"/>
    </row>
    <row r="253" spans="2:21" ht="12.75">
      <c r="B253" s="265"/>
      <c r="C253" s="265"/>
      <c r="D253" s="218" t="s">
        <v>19</v>
      </c>
      <c r="E253" s="218" t="s">
        <v>142</v>
      </c>
      <c r="F253" s="114" t="s">
        <v>2174</v>
      </c>
      <c r="G253" s="264" t="s">
        <v>39</v>
      </c>
      <c r="H253" s="265" t="s">
        <v>39</v>
      </c>
      <c r="I253" s="219">
        <v>2489</v>
      </c>
      <c r="J253" s="161">
        <v>0</v>
      </c>
      <c r="K253" s="162">
        <f>J253*I253</f>
        <v>0</v>
      </c>
      <c r="O253" s="77">
        <v>66996</v>
      </c>
      <c r="P253" s="77">
        <v>27997</v>
      </c>
      <c r="R253" s="77">
        <v>5916</v>
      </c>
      <c r="U253" s="116"/>
    </row>
    <row r="254" spans="2:21" ht="12.75">
      <c r="B254" s="259"/>
      <c r="C254" s="259"/>
      <c r="D254" s="217"/>
      <c r="E254" s="217"/>
      <c r="F254" s="216"/>
      <c r="G254" s="258"/>
      <c r="H254" s="259"/>
      <c r="I254" s="260"/>
      <c r="J254" s="32" t="s">
        <v>1547</v>
      </c>
      <c r="K254" s="42">
        <f>SUM(K253:K253)</f>
        <v>0</v>
      </c>
      <c r="U254" s="116"/>
    </row>
    <row r="255" spans="2:21" ht="12.75">
      <c r="B255" s="259"/>
      <c r="C255" s="259"/>
      <c r="D255" s="217"/>
      <c r="E255" s="217"/>
      <c r="F255" s="216"/>
      <c r="G255" s="258"/>
      <c r="H255" s="259"/>
      <c r="I255" s="260"/>
      <c r="J255" s="261"/>
      <c r="K255" s="316"/>
      <c r="U255" s="116"/>
    </row>
    <row r="256" spans="2:21" ht="12.75">
      <c r="B256" s="259"/>
      <c r="C256" s="259"/>
      <c r="D256" s="217"/>
      <c r="E256" s="217"/>
      <c r="F256" s="216"/>
      <c r="G256" s="258"/>
      <c r="H256" s="259"/>
      <c r="I256" s="260"/>
      <c r="J256" s="261"/>
      <c r="K256" s="316"/>
      <c r="U256" s="116"/>
    </row>
    <row r="257" spans="2:21" ht="12.75">
      <c r="B257" s="45" t="s">
        <v>1548</v>
      </c>
      <c r="K257" s="116"/>
      <c r="O257" s="77">
        <v>28020</v>
      </c>
      <c r="U257" s="116"/>
    </row>
    <row r="258" spans="4:21" ht="26.25">
      <c r="D258" s="194" t="s">
        <v>19</v>
      </c>
      <c r="E258" s="194" t="s">
        <v>2188</v>
      </c>
      <c r="F258" s="113" t="s">
        <v>2189</v>
      </c>
      <c r="G258" s="118" t="s">
        <v>34</v>
      </c>
      <c r="H258" s="45" t="s">
        <v>34</v>
      </c>
      <c r="I258" s="220">
        <v>481</v>
      </c>
      <c r="J258" s="252">
        <v>0</v>
      </c>
      <c r="K258" s="116">
        <f>J258*I258</f>
        <v>0</v>
      </c>
      <c r="M258" s="55" t="s">
        <v>129</v>
      </c>
      <c r="O258" s="77">
        <v>66998</v>
      </c>
      <c r="P258" s="77">
        <v>27999</v>
      </c>
      <c r="R258" s="77">
        <v>6053</v>
      </c>
      <c r="U258" s="116"/>
    </row>
    <row r="259" spans="2:21" ht="12.75">
      <c r="B259" s="265"/>
      <c r="C259" s="265"/>
      <c r="D259" s="218" t="s">
        <v>24</v>
      </c>
      <c r="E259" s="218" t="s">
        <v>1013</v>
      </c>
      <c r="F259" s="114" t="s">
        <v>1456</v>
      </c>
      <c r="G259" s="264" t="s">
        <v>39</v>
      </c>
      <c r="H259" s="265" t="s">
        <v>39</v>
      </c>
      <c r="I259" s="219">
        <v>371</v>
      </c>
      <c r="J259" s="161">
        <v>0</v>
      </c>
      <c r="K259" s="162">
        <f>J259*I259</f>
        <v>0</v>
      </c>
      <c r="O259" s="77">
        <v>67030</v>
      </c>
      <c r="P259" s="77">
        <v>28020</v>
      </c>
      <c r="R259" s="77">
        <v>6226</v>
      </c>
      <c r="U259" s="116"/>
    </row>
    <row r="260" spans="2:21" ht="12.75">
      <c r="B260" s="259"/>
      <c r="C260" s="259"/>
      <c r="D260" s="217"/>
      <c r="E260" s="217"/>
      <c r="F260" s="216"/>
      <c r="G260" s="258"/>
      <c r="H260" s="259"/>
      <c r="I260" s="260"/>
      <c r="J260" s="32" t="s">
        <v>1549</v>
      </c>
      <c r="K260" s="42">
        <f>SUM(K258:K259)</f>
        <v>0</v>
      </c>
      <c r="U260" s="116"/>
    </row>
    <row r="261" spans="2:21" ht="12.75">
      <c r="B261" s="259"/>
      <c r="C261" s="259"/>
      <c r="D261" s="217"/>
      <c r="E261" s="217"/>
      <c r="F261" s="216"/>
      <c r="G261" s="258"/>
      <c r="H261" s="259"/>
      <c r="I261" s="260"/>
      <c r="J261" s="261"/>
      <c r="K261" s="316"/>
      <c r="U261" s="116"/>
    </row>
    <row r="262" spans="2:21" ht="12.75">
      <c r="B262" s="259"/>
      <c r="C262" s="259"/>
      <c r="D262" s="217"/>
      <c r="E262" s="217"/>
      <c r="F262" s="216"/>
      <c r="G262" s="258"/>
      <c r="H262" s="259"/>
      <c r="I262" s="260"/>
      <c r="J262" s="261"/>
      <c r="K262" s="316"/>
      <c r="U262" s="116"/>
    </row>
    <row r="263" spans="2:21" ht="12.75">
      <c r="B263" s="45" t="s">
        <v>1550</v>
      </c>
      <c r="K263" s="116"/>
      <c r="O263" s="77">
        <v>28021</v>
      </c>
      <c r="U263" s="116"/>
    </row>
    <row r="264" spans="2:21" ht="12.75">
      <c r="B264" s="265"/>
      <c r="C264" s="265"/>
      <c r="D264" s="218" t="s">
        <v>19</v>
      </c>
      <c r="E264" s="218" t="s">
        <v>1018</v>
      </c>
      <c r="F264" s="114" t="s">
        <v>1019</v>
      </c>
      <c r="G264" s="264" t="s">
        <v>39</v>
      </c>
      <c r="H264" s="265" t="s">
        <v>39</v>
      </c>
      <c r="I264" s="219">
        <v>1907</v>
      </c>
      <c r="J264" s="161">
        <v>0</v>
      </c>
      <c r="K264" s="162">
        <f>J264*I264</f>
        <v>0</v>
      </c>
      <c r="L264" s="55" t="s">
        <v>1020</v>
      </c>
      <c r="O264" s="77">
        <v>67031</v>
      </c>
      <c r="P264" s="77">
        <v>28021</v>
      </c>
      <c r="R264" s="77">
        <v>3757</v>
      </c>
      <c r="S264" s="77" t="s">
        <v>1020</v>
      </c>
      <c r="U264" s="116"/>
    </row>
    <row r="265" spans="2:21" ht="12.75">
      <c r="B265" s="259"/>
      <c r="C265" s="259"/>
      <c r="D265" s="217"/>
      <c r="E265" s="217"/>
      <c r="F265" s="216"/>
      <c r="G265" s="258"/>
      <c r="H265" s="259"/>
      <c r="I265" s="260"/>
      <c r="J265" s="32" t="s">
        <v>1551</v>
      </c>
      <c r="K265" s="42">
        <f>SUM(K264)</f>
        <v>0</v>
      </c>
      <c r="U265" s="116"/>
    </row>
    <row r="266" spans="2:21" ht="12.75">
      <c r="B266" s="259"/>
      <c r="C266" s="259"/>
      <c r="D266" s="217"/>
      <c r="E266" s="217"/>
      <c r="F266" s="216"/>
      <c r="G266" s="258"/>
      <c r="H266" s="259"/>
      <c r="I266" s="260"/>
      <c r="J266" s="261"/>
      <c r="K266" s="316"/>
      <c r="U266" s="116"/>
    </row>
    <row r="267" spans="2:21" ht="12.75">
      <c r="B267" s="259"/>
      <c r="C267" s="259"/>
      <c r="D267" s="217"/>
      <c r="E267" s="217"/>
      <c r="F267" s="216"/>
      <c r="G267" s="258"/>
      <c r="H267" s="259"/>
      <c r="I267" s="260"/>
      <c r="J267" s="261"/>
      <c r="K267" s="316"/>
      <c r="U267" s="116"/>
    </row>
    <row r="268" spans="2:21" ht="12.75">
      <c r="B268" s="45" t="s">
        <v>1552</v>
      </c>
      <c r="K268" s="116"/>
      <c r="O268" s="77">
        <v>28022</v>
      </c>
      <c r="U268" s="116"/>
    </row>
    <row r="269" spans="4:21" ht="12.75">
      <c r="D269" s="194" t="s">
        <v>19</v>
      </c>
      <c r="E269" s="194" t="s">
        <v>1065</v>
      </c>
      <c r="F269" s="113" t="s">
        <v>1066</v>
      </c>
      <c r="G269" s="118" t="s">
        <v>34</v>
      </c>
      <c r="H269" s="45" t="s">
        <v>34</v>
      </c>
      <c r="I269" s="220">
        <v>670</v>
      </c>
      <c r="J269" s="252">
        <v>0</v>
      </c>
      <c r="K269" s="116">
        <f>J269*I269</f>
        <v>0</v>
      </c>
      <c r="O269" s="77">
        <v>67032</v>
      </c>
      <c r="P269" s="77">
        <v>28022</v>
      </c>
      <c r="R269" s="77">
        <v>6606</v>
      </c>
      <c r="U269" s="116"/>
    </row>
    <row r="270" spans="4:18" ht="12.75">
      <c r="D270" s="194" t="s">
        <v>24</v>
      </c>
      <c r="E270" s="194" t="s">
        <v>2179</v>
      </c>
      <c r="F270" s="113" t="s">
        <v>2180</v>
      </c>
      <c r="G270" s="118" t="s">
        <v>34</v>
      </c>
      <c r="H270" s="45" t="s">
        <v>34</v>
      </c>
      <c r="I270" s="220">
        <v>1043</v>
      </c>
      <c r="J270" s="252">
        <v>0</v>
      </c>
      <c r="K270" s="116">
        <f>J270*I270</f>
        <v>0</v>
      </c>
      <c r="O270" s="77">
        <v>67208</v>
      </c>
      <c r="P270" s="77">
        <v>28127</v>
      </c>
      <c r="R270" s="77">
        <v>6608</v>
      </c>
    </row>
    <row r="271" spans="2:21" ht="12.75">
      <c r="B271" s="265"/>
      <c r="C271" s="265"/>
      <c r="D271" s="218" t="s">
        <v>27</v>
      </c>
      <c r="E271" s="218" t="s">
        <v>1023</v>
      </c>
      <c r="F271" s="114" t="s">
        <v>1067</v>
      </c>
      <c r="G271" s="264" t="s">
        <v>34</v>
      </c>
      <c r="H271" s="265" t="s">
        <v>39</v>
      </c>
      <c r="I271" s="219">
        <v>1713</v>
      </c>
      <c r="J271" s="161">
        <v>0</v>
      </c>
      <c r="K271" s="162">
        <f>J271*I271</f>
        <v>0</v>
      </c>
      <c r="O271" s="77">
        <v>67034</v>
      </c>
      <c r="P271" s="77">
        <v>28022</v>
      </c>
      <c r="R271" s="77">
        <v>6614</v>
      </c>
      <c r="U271" s="116"/>
    </row>
    <row r="272" spans="2:21" ht="12.75">
      <c r="B272" s="259"/>
      <c r="C272" s="259"/>
      <c r="D272" s="217"/>
      <c r="E272" s="217"/>
      <c r="F272" s="216"/>
      <c r="G272" s="258"/>
      <c r="H272" s="259"/>
      <c r="I272" s="260"/>
      <c r="J272" s="32" t="s">
        <v>1553</v>
      </c>
      <c r="K272" s="42">
        <f>SUM(K269:K271)</f>
        <v>0</v>
      </c>
      <c r="U272" s="116"/>
    </row>
    <row r="273" spans="2:21" ht="12.75">
      <c r="B273" s="259"/>
      <c r="C273" s="259"/>
      <c r="D273" s="217"/>
      <c r="E273" s="217"/>
      <c r="F273" s="216"/>
      <c r="G273" s="258"/>
      <c r="H273" s="259"/>
      <c r="I273" s="260"/>
      <c r="J273" s="32" t="s">
        <v>1554</v>
      </c>
      <c r="K273" s="42">
        <f>K272+K265+K260+K254+K249</f>
        <v>0</v>
      </c>
      <c r="U273" s="116"/>
    </row>
    <row r="274" spans="2:21" ht="12.75">
      <c r="B274" s="259"/>
      <c r="C274" s="259"/>
      <c r="D274" s="217"/>
      <c r="E274" s="217"/>
      <c r="F274" s="216"/>
      <c r="G274" s="258"/>
      <c r="H274" s="259"/>
      <c r="I274" s="260"/>
      <c r="J274" s="261"/>
      <c r="K274" s="316"/>
      <c r="U274" s="116"/>
    </row>
    <row r="275" spans="2:21" ht="12.75">
      <c r="B275" s="259"/>
      <c r="C275" s="259"/>
      <c r="D275" s="217"/>
      <c r="E275" s="217"/>
      <c r="F275" s="216"/>
      <c r="G275" s="258"/>
      <c r="H275" s="259"/>
      <c r="I275" s="260"/>
      <c r="J275" s="261"/>
      <c r="K275" s="316"/>
      <c r="U275" s="116"/>
    </row>
    <row r="276" spans="2:21" ht="12.75">
      <c r="B276" s="45" t="s">
        <v>1555</v>
      </c>
      <c r="K276" s="116"/>
      <c r="O276" s="77">
        <v>28023</v>
      </c>
      <c r="U276" s="116"/>
    </row>
    <row r="277" spans="2:21" ht="12.75">
      <c r="B277" s="45" t="s">
        <v>1556</v>
      </c>
      <c r="K277" s="116"/>
      <c r="O277" s="77">
        <v>28024</v>
      </c>
      <c r="U277" s="116"/>
    </row>
    <row r="278" spans="4:21" ht="26.25">
      <c r="D278" s="194" t="s">
        <v>19</v>
      </c>
      <c r="E278" s="194" t="s">
        <v>1035</v>
      </c>
      <c r="F278" s="113" t="s">
        <v>1464</v>
      </c>
      <c r="G278" s="118" t="s">
        <v>34</v>
      </c>
      <c r="H278" s="45" t="s">
        <v>34</v>
      </c>
      <c r="I278" s="220">
        <v>68</v>
      </c>
      <c r="J278" s="252">
        <v>0</v>
      </c>
      <c r="K278" s="116">
        <f>J278*I278</f>
        <v>0</v>
      </c>
      <c r="O278" s="77">
        <v>67035</v>
      </c>
      <c r="P278" s="77">
        <v>28024</v>
      </c>
      <c r="R278" s="77">
        <v>6636</v>
      </c>
      <c r="U278" s="116"/>
    </row>
    <row r="279" spans="4:21" ht="26.25">
      <c r="D279" s="194" t="s">
        <v>24</v>
      </c>
      <c r="E279" s="194" t="s">
        <v>1465</v>
      </c>
      <c r="F279" s="113" t="s">
        <v>1466</v>
      </c>
      <c r="G279" s="118" t="s">
        <v>39</v>
      </c>
      <c r="H279" s="45" t="s">
        <v>39</v>
      </c>
      <c r="I279" s="220">
        <v>260</v>
      </c>
      <c r="J279" s="252">
        <v>0</v>
      </c>
      <c r="K279" s="116">
        <f>J279*I279</f>
        <v>0</v>
      </c>
      <c r="O279" s="77">
        <v>67036</v>
      </c>
      <c r="P279" s="77">
        <v>28024</v>
      </c>
      <c r="R279" s="77">
        <v>12106</v>
      </c>
      <c r="U279" s="116"/>
    </row>
    <row r="280" spans="2:21" ht="26.25">
      <c r="B280" s="265"/>
      <c r="C280" s="265"/>
      <c r="D280" s="218" t="s">
        <v>27</v>
      </c>
      <c r="E280" s="218" t="s">
        <v>1557</v>
      </c>
      <c r="F280" s="114" t="s">
        <v>1558</v>
      </c>
      <c r="G280" s="264" t="s">
        <v>39</v>
      </c>
      <c r="H280" s="265" t="s">
        <v>39</v>
      </c>
      <c r="I280" s="219">
        <v>89</v>
      </c>
      <c r="J280" s="161">
        <v>0</v>
      </c>
      <c r="K280" s="162">
        <f>J280*I280</f>
        <v>0</v>
      </c>
      <c r="O280" s="77">
        <v>67037</v>
      </c>
      <c r="P280" s="77">
        <v>28024</v>
      </c>
      <c r="R280" s="77">
        <v>12253</v>
      </c>
      <c r="U280" s="116"/>
    </row>
    <row r="281" spans="2:21" ht="12.75">
      <c r="B281" s="259"/>
      <c r="C281" s="259"/>
      <c r="D281" s="217"/>
      <c r="E281" s="217"/>
      <c r="F281" s="216"/>
      <c r="G281" s="258"/>
      <c r="H281" s="259"/>
      <c r="I281" s="260"/>
      <c r="J281" s="32" t="s">
        <v>1559</v>
      </c>
      <c r="K281" s="42">
        <f>SUM(K278:K280)</f>
        <v>0</v>
      </c>
      <c r="U281" s="116"/>
    </row>
    <row r="282" spans="2:21" ht="12.75">
      <c r="B282" s="259"/>
      <c r="C282" s="259"/>
      <c r="D282" s="217"/>
      <c r="E282" s="217"/>
      <c r="F282" s="216"/>
      <c r="G282" s="258"/>
      <c r="H282" s="259"/>
      <c r="I282" s="260"/>
      <c r="J282" s="261"/>
      <c r="K282" s="316"/>
      <c r="U282" s="116"/>
    </row>
    <row r="283" spans="2:21" ht="12.75">
      <c r="B283" s="259"/>
      <c r="C283" s="259"/>
      <c r="D283" s="217"/>
      <c r="E283" s="217"/>
      <c r="F283" s="216"/>
      <c r="G283" s="258"/>
      <c r="H283" s="259"/>
      <c r="I283" s="260"/>
      <c r="J283" s="261"/>
      <c r="K283" s="316"/>
      <c r="U283" s="116"/>
    </row>
    <row r="284" spans="2:21" ht="12.75">
      <c r="B284" s="45" t="s">
        <v>1560</v>
      </c>
      <c r="K284" s="116"/>
      <c r="O284" s="77">
        <v>28025</v>
      </c>
      <c r="U284" s="116"/>
    </row>
    <row r="285" spans="4:21" ht="26.25">
      <c r="D285" s="194" t="s">
        <v>19</v>
      </c>
      <c r="E285" s="194" t="s">
        <v>1469</v>
      </c>
      <c r="F285" s="113" t="s">
        <v>1470</v>
      </c>
      <c r="G285" s="118" t="s">
        <v>39</v>
      </c>
      <c r="H285" s="45" t="s">
        <v>39</v>
      </c>
      <c r="I285" s="220">
        <v>254</v>
      </c>
      <c r="J285" s="252">
        <v>0</v>
      </c>
      <c r="K285" s="116">
        <f>J285*I285</f>
        <v>0</v>
      </c>
      <c r="O285" s="77">
        <v>67038</v>
      </c>
      <c r="P285" s="77">
        <v>28025</v>
      </c>
      <c r="R285" s="77">
        <v>12300</v>
      </c>
      <c r="U285" s="116"/>
    </row>
    <row r="286" spans="2:21" ht="26.25">
      <c r="B286" s="259"/>
      <c r="C286" s="259"/>
      <c r="D286" s="217" t="s">
        <v>24</v>
      </c>
      <c r="E286" s="217" t="s">
        <v>1561</v>
      </c>
      <c r="F286" s="216" t="s">
        <v>1562</v>
      </c>
      <c r="G286" s="258" t="s">
        <v>34</v>
      </c>
      <c r="H286" s="259" t="s">
        <v>34</v>
      </c>
      <c r="I286" s="260">
        <v>462</v>
      </c>
      <c r="J286" s="261">
        <v>0</v>
      </c>
      <c r="K286" s="316">
        <f>J286*I286</f>
        <v>0</v>
      </c>
      <c r="O286" s="77">
        <v>67039</v>
      </c>
      <c r="P286" s="77">
        <v>28025</v>
      </c>
      <c r="R286" s="77">
        <v>6807</v>
      </c>
      <c r="U286" s="116"/>
    </row>
    <row r="287" spans="2:21" ht="12.75">
      <c r="B287" s="265"/>
      <c r="C287" s="265"/>
      <c r="D287" s="218" t="s">
        <v>24</v>
      </c>
      <c r="E287" s="218" t="s">
        <v>2192</v>
      </c>
      <c r="F287" s="114" t="s">
        <v>2193</v>
      </c>
      <c r="G287" s="264" t="s">
        <v>39</v>
      </c>
      <c r="H287" s="265" t="s">
        <v>39</v>
      </c>
      <c r="I287" s="219">
        <v>260</v>
      </c>
      <c r="J287" s="161">
        <v>0</v>
      </c>
      <c r="K287" s="162">
        <f>J287*I287</f>
        <v>0</v>
      </c>
      <c r="O287" s="77">
        <v>66846</v>
      </c>
      <c r="P287" s="77">
        <v>27911</v>
      </c>
      <c r="R287" s="77">
        <v>12300</v>
      </c>
      <c r="U287" s="116"/>
    </row>
    <row r="288" spans="2:21" ht="12.75">
      <c r="B288" s="259"/>
      <c r="C288" s="259"/>
      <c r="D288" s="217"/>
      <c r="E288" s="217"/>
      <c r="F288" s="216"/>
      <c r="G288" s="258"/>
      <c r="H288" s="259"/>
      <c r="I288" s="260"/>
      <c r="J288" s="32" t="s">
        <v>1563</v>
      </c>
      <c r="K288" s="42">
        <f>SUM(K285:K287)</f>
        <v>0</v>
      </c>
      <c r="U288" s="116"/>
    </row>
    <row r="289" spans="2:21" ht="12.75">
      <c r="B289" s="259"/>
      <c r="C289" s="259"/>
      <c r="D289" s="217"/>
      <c r="E289" s="217"/>
      <c r="F289" s="216"/>
      <c r="G289" s="258"/>
      <c r="H289" s="259"/>
      <c r="I289" s="260"/>
      <c r="J289" s="261"/>
      <c r="K289" s="316"/>
      <c r="U289" s="116"/>
    </row>
    <row r="290" spans="2:21" ht="12.75">
      <c r="B290" s="259"/>
      <c r="C290" s="259"/>
      <c r="D290" s="217"/>
      <c r="E290" s="217"/>
      <c r="F290" s="216"/>
      <c r="G290" s="258"/>
      <c r="H290" s="259"/>
      <c r="I290" s="260"/>
      <c r="J290" s="261"/>
      <c r="K290" s="316"/>
      <c r="U290" s="116"/>
    </row>
    <row r="291" spans="2:21" ht="12.75">
      <c r="B291" s="45" t="s">
        <v>1564</v>
      </c>
      <c r="K291" s="116"/>
      <c r="O291" s="77">
        <v>28026</v>
      </c>
      <c r="U291" s="116"/>
    </row>
    <row r="292" spans="2:21" ht="26.25">
      <c r="B292" s="265"/>
      <c r="C292" s="265"/>
      <c r="D292" s="218" t="s">
        <v>19</v>
      </c>
      <c r="E292" s="218" t="s">
        <v>1049</v>
      </c>
      <c r="F292" s="114" t="s">
        <v>1050</v>
      </c>
      <c r="G292" s="264" t="s">
        <v>39</v>
      </c>
      <c r="H292" s="265" t="s">
        <v>39</v>
      </c>
      <c r="I292" s="219">
        <v>336</v>
      </c>
      <c r="J292" s="161">
        <v>0</v>
      </c>
      <c r="K292" s="162">
        <f>J292*I292</f>
        <v>0</v>
      </c>
      <c r="O292" s="77">
        <v>67040</v>
      </c>
      <c r="P292" s="77">
        <v>28026</v>
      </c>
      <c r="R292" s="77">
        <v>7449</v>
      </c>
      <c r="U292" s="116"/>
    </row>
    <row r="293" spans="2:21" ht="12.75">
      <c r="B293" s="259"/>
      <c r="C293" s="259"/>
      <c r="D293" s="217"/>
      <c r="E293" s="217"/>
      <c r="F293" s="216"/>
      <c r="G293" s="258"/>
      <c r="H293" s="259"/>
      <c r="I293" s="260"/>
      <c r="J293" s="32" t="s">
        <v>1565</v>
      </c>
      <c r="K293" s="42">
        <f>SUM(K292)</f>
        <v>0</v>
      </c>
      <c r="U293" s="116"/>
    </row>
    <row r="294" spans="2:21" ht="12.75">
      <c r="B294" s="259"/>
      <c r="C294" s="259"/>
      <c r="D294" s="217"/>
      <c r="E294" s="217"/>
      <c r="F294" s="216"/>
      <c r="G294" s="258"/>
      <c r="H294" s="259"/>
      <c r="I294" s="260"/>
      <c r="J294" s="32" t="s">
        <v>1566</v>
      </c>
      <c r="K294" s="42">
        <f>K293+K288+K281</f>
        <v>0</v>
      </c>
      <c r="U294" s="116"/>
    </row>
    <row r="295" spans="2:21" ht="12.75">
      <c r="B295" s="259"/>
      <c r="C295" s="259"/>
      <c r="D295" s="217"/>
      <c r="E295" s="217"/>
      <c r="F295" s="216"/>
      <c r="G295" s="258"/>
      <c r="H295" s="259"/>
      <c r="I295" s="260"/>
      <c r="J295" s="261"/>
      <c r="K295" s="316"/>
      <c r="U295" s="116"/>
    </row>
    <row r="296" spans="2:21" ht="12.75">
      <c r="B296" s="259"/>
      <c r="C296" s="259"/>
      <c r="D296" s="217"/>
      <c r="E296" s="217"/>
      <c r="F296" s="216"/>
      <c r="G296" s="258"/>
      <c r="H296" s="259"/>
      <c r="I296" s="260"/>
      <c r="J296" s="261"/>
      <c r="K296" s="316"/>
      <c r="U296" s="116"/>
    </row>
    <row r="297" spans="2:21" ht="12.75">
      <c r="B297" s="45" t="s">
        <v>1567</v>
      </c>
      <c r="K297" s="116"/>
      <c r="O297" s="77">
        <v>28027</v>
      </c>
      <c r="U297" s="116"/>
    </row>
    <row r="298" spans="2:15" ht="12.75">
      <c r="B298" s="45" t="s">
        <v>2191</v>
      </c>
      <c r="K298" s="116"/>
      <c r="O298" s="77">
        <v>28134</v>
      </c>
    </row>
    <row r="299" spans="2:18" ht="26.25">
      <c r="B299" s="256"/>
      <c r="C299" s="256"/>
      <c r="D299" s="135" t="s">
        <v>19</v>
      </c>
      <c r="E299" s="135" t="s">
        <v>1309</v>
      </c>
      <c r="F299" s="329" t="s">
        <v>1310</v>
      </c>
      <c r="G299" s="330" t="s">
        <v>39</v>
      </c>
      <c r="H299" s="256" t="s">
        <v>39</v>
      </c>
      <c r="I299" s="260">
        <v>5</v>
      </c>
      <c r="J299" s="46">
        <v>0</v>
      </c>
      <c r="K299" s="316">
        <f>J299*I299</f>
        <v>0</v>
      </c>
      <c r="O299" s="77">
        <v>67223</v>
      </c>
      <c r="P299" s="77">
        <v>28134</v>
      </c>
      <c r="R299" s="77">
        <v>7471</v>
      </c>
    </row>
    <row r="300" spans="2:18" ht="12.75">
      <c r="B300" s="262"/>
      <c r="C300" s="262"/>
      <c r="D300" s="142" t="s">
        <v>24</v>
      </c>
      <c r="E300" s="142" t="s">
        <v>2194</v>
      </c>
      <c r="F300" s="331" t="s">
        <v>2195</v>
      </c>
      <c r="G300" s="312" t="s">
        <v>39</v>
      </c>
      <c r="H300" s="262" t="s">
        <v>39</v>
      </c>
      <c r="I300" s="219">
        <v>12</v>
      </c>
      <c r="J300" s="266">
        <v>0</v>
      </c>
      <c r="K300" s="162">
        <f>J300*I300</f>
        <v>0</v>
      </c>
      <c r="O300" s="77">
        <v>67223</v>
      </c>
      <c r="P300" s="77">
        <v>28134</v>
      </c>
      <c r="R300" s="77">
        <v>7471</v>
      </c>
    </row>
    <row r="301" spans="10:11" ht="12.75">
      <c r="J301" s="32" t="s">
        <v>2191</v>
      </c>
      <c r="K301" s="59">
        <f>SUM(K299:K300)</f>
        <v>0</v>
      </c>
    </row>
    <row r="302" spans="2:21" ht="12.75">
      <c r="B302" s="259"/>
      <c r="C302" s="259"/>
      <c r="D302" s="217"/>
      <c r="E302" s="217"/>
      <c r="F302" s="216"/>
      <c r="G302" s="258"/>
      <c r="H302" s="259"/>
      <c r="I302" s="260"/>
      <c r="J302" s="30"/>
      <c r="K302" s="125"/>
      <c r="U302" s="116"/>
    </row>
    <row r="303" spans="2:21" ht="12.75">
      <c r="B303" s="259"/>
      <c r="C303" s="259"/>
      <c r="D303" s="217"/>
      <c r="E303" s="217"/>
      <c r="F303" s="216"/>
      <c r="G303" s="258"/>
      <c r="H303" s="259"/>
      <c r="I303" s="260"/>
      <c r="J303" s="30"/>
      <c r="K303" s="125"/>
      <c r="U303" s="116"/>
    </row>
    <row r="304" spans="2:21" ht="12.75">
      <c r="B304" s="45" t="s">
        <v>1568</v>
      </c>
      <c r="K304" s="116"/>
      <c r="O304" s="77">
        <v>28028</v>
      </c>
      <c r="U304" s="116"/>
    </row>
    <row r="305" spans="2:21" ht="52.5">
      <c r="B305" s="265"/>
      <c r="C305" s="265"/>
      <c r="D305" s="218" t="s">
        <v>19</v>
      </c>
      <c r="E305" s="218" t="s">
        <v>1316</v>
      </c>
      <c r="F305" s="114" t="s">
        <v>2485</v>
      </c>
      <c r="G305" s="264" t="s">
        <v>112</v>
      </c>
      <c r="H305" s="265" t="s">
        <v>112</v>
      </c>
      <c r="I305" s="219">
        <v>165</v>
      </c>
      <c r="J305" s="161">
        <v>0</v>
      </c>
      <c r="K305" s="162">
        <f>J305*I305</f>
        <v>0</v>
      </c>
      <c r="O305" s="77">
        <v>67041</v>
      </c>
      <c r="P305" s="77">
        <v>28028</v>
      </c>
      <c r="R305" s="77">
        <v>7645</v>
      </c>
      <c r="U305" s="116"/>
    </row>
    <row r="306" spans="2:21" ht="12.75">
      <c r="B306" s="259"/>
      <c r="C306" s="259"/>
      <c r="D306" s="217"/>
      <c r="E306" s="217"/>
      <c r="F306" s="216"/>
      <c r="G306" s="258"/>
      <c r="H306" s="259"/>
      <c r="I306" s="260"/>
      <c r="J306" s="32" t="s">
        <v>1569</v>
      </c>
      <c r="K306" s="42">
        <f>SUM(K305)</f>
        <v>0</v>
      </c>
      <c r="U306" s="116"/>
    </row>
    <row r="307" spans="2:21" ht="12.75">
      <c r="B307" s="259"/>
      <c r="C307" s="259"/>
      <c r="D307" s="217"/>
      <c r="E307" s="217"/>
      <c r="F307" s="216"/>
      <c r="G307" s="258"/>
      <c r="H307" s="259"/>
      <c r="I307" s="260"/>
      <c r="J307" s="261"/>
      <c r="K307" s="316"/>
      <c r="U307" s="116"/>
    </row>
    <row r="308" spans="2:21" ht="12.75">
      <c r="B308" s="259"/>
      <c r="C308" s="259"/>
      <c r="D308" s="217"/>
      <c r="E308" s="217"/>
      <c r="F308" s="216"/>
      <c r="G308" s="258"/>
      <c r="H308" s="259"/>
      <c r="I308" s="260"/>
      <c r="J308" s="261"/>
      <c r="K308" s="316"/>
      <c r="U308" s="116"/>
    </row>
    <row r="309" spans="2:21" ht="12.75">
      <c r="B309" s="45" t="s">
        <v>2300</v>
      </c>
      <c r="C309" s="45" t="s">
        <v>1321</v>
      </c>
      <c r="K309" s="116"/>
      <c r="O309" s="77">
        <v>28062</v>
      </c>
      <c r="U309" s="116"/>
    </row>
    <row r="310" spans="2:18" s="129" customFormat="1" ht="39">
      <c r="B310" s="237"/>
      <c r="C310" s="237"/>
      <c r="D310" s="233" t="s">
        <v>19</v>
      </c>
      <c r="E310" s="233" t="s">
        <v>2343</v>
      </c>
      <c r="F310" s="136" t="s">
        <v>2344</v>
      </c>
      <c r="G310" s="238" t="s">
        <v>112</v>
      </c>
      <c r="H310" s="237" t="s">
        <v>112</v>
      </c>
      <c r="I310" s="130">
        <v>8</v>
      </c>
      <c r="J310" s="239">
        <v>0</v>
      </c>
      <c r="K310" s="240">
        <f>J310*I310</f>
        <v>0</v>
      </c>
      <c r="L310" s="241"/>
      <c r="M310" s="241"/>
      <c r="N310" s="241"/>
      <c r="O310" s="129">
        <v>67234</v>
      </c>
      <c r="P310" s="129">
        <v>28136</v>
      </c>
      <c r="R310" s="129">
        <v>7941</v>
      </c>
    </row>
    <row r="311" spans="2:18" ht="39">
      <c r="B311" s="256"/>
      <c r="C311" s="256"/>
      <c r="D311" s="135" t="s">
        <v>24</v>
      </c>
      <c r="E311" s="135" t="s">
        <v>1322</v>
      </c>
      <c r="F311" s="329" t="s">
        <v>2278</v>
      </c>
      <c r="G311" s="330" t="s">
        <v>112</v>
      </c>
      <c r="H311" s="256" t="s">
        <v>112</v>
      </c>
      <c r="I311" s="260">
        <v>13</v>
      </c>
      <c r="J311" s="46">
        <v>0</v>
      </c>
      <c r="K311" s="316">
        <f>J311*I311</f>
        <v>0</v>
      </c>
      <c r="O311" s="77">
        <v>67234</v>
      </c>
      <c r="P311" s="77">
        <v>28136</v>
      </c>
      <c r="R311" s="77">
        <v>7941</v>
      </c>
    </row>
    <row r="312" spans="2:18" s="129" customFormat="1" ht="26.25">
      <c r="B312" s="237"/>
      <c r="C312" s="237"/>
      <c r="D312" s="233" t="s">
        <v>27</v>
      </c>
      <c r="E312" s="233" t="s">
        <v>2345</v>
      </c>
      <c r="F312" s="136" t="s">
        <v>2346</v>
      </c>
      <c r="G312" s="238" t="s">
        <v>112</v>
      </c>
      <c r="H312" s="237" t="s">
        <v>112</v>
      </c>
      <c r="I312" s="130">
        <v>8</v>
      </c>
      <c r="J312" s="239">
        <v>0</v>
      </c>
      <c r="K312" s="240">
        <f>J312*I312</f>
        <v>0</v>
      </c>
      <c r="L312" s="241"/>
      <c r="M312" s="241"/>
      <c r="N312" s="241"/>
      <c r="O312" s="129">
        <v>67235</v>
      </c>
      <c r="P312" s="129">
        <v>28136</v>
      </c>
      <c r="R312" s="129">
        <v>8008</v>
      </c>
    </row>
    <row r="313" spans="2:18" ht="26.25">
      <c r="B313" s="256"/>
      <c r="C313" s="256"/>
      <c r="D313" s="135" t="s">
        <v>28</v>
      </c>
      <c r="E313" s="135" t="s">
        <v>2302</v>
      </c>
      <c r="F313" s="329" t="s">
        <v>2303</v>
      </c>
      <c r="G313" s="330" t="s">
        <v>112</v>
      </c>
      <c r="H313" s="256" t="s">
        <v>112</v>
      </c>
      <c r="I313" s="260">
        <v>13</v>
      </c>
      <c r="J313" s="46">
        <v>0</v>
      </c>
      <c r="K313" s="316">
        <f>J313*I313</f>
        <v>0</v>
      </c>
      <c r="O313" s="77">
        <v>67235</v>
      </c>
      <c r="P313" s="77">
        <v>28136</v>
      </c>
      <c r="R313" s="77">
        <v>8008</v>
      </c>
    </row>
    <row r="314" spans="2:18" s="129" customFormat="1" ht="26.25">
      <c r="B314" s="301"/>
      <c r="C314" s="301"/>
      <c r="D314" s="235" t="s">
        <v>29</v>
      </c>
      <c r="E314" s="235" t="s">
        <v>2348</v>
      </c>
      <c r="F314" s="143" t="s">
        <v>2347</v>
      </c>
      <c r="G314" s="300" t="s">
        <v>21</v>
      </c>
      <c r="H314" s="301" t="s">
        <v>112</v>
      </c>
      <c r="I314" s="144">
        <v>1</v>
      </c>
      <c r="J314" s="302">
        <v>0</v>
      </c>
      <c r="K314" s="230">
        <f>J314*I314</f>
        <v>0</v>
      </c>
      <c r="L314" s="241"/>
      <c r="M314" s="241"/>
      <c r="N314" s="241"/>
      <c r="O314" s="129">
        <v>67238</v>
      </c>
      <c r="P314" s="129">
        <v>28136</v>
      </c>
      <c r="R314" s="129">
        <v>8028</v>
      </c>
    </row>
    <row r="315" spans="2:21" ht="12.75">
      <c r="B315" s="259"/>
      <c r="C315" s="259"/>
      <c r="D315" s="217"/>
      <c r="E315" s="217"/>
      <c r="F315" s="216"/>
      <c r="G315" s="258"/>
      <c r="H315" s="259"/>
      <c r="I315" s="260"/>
      <c r="J315" s="32" t="s">
        <v>2301</v>
      </c>
      <c r="K315" s="42">
        <f>SUM(K310:K314)</f>
        <v>0</v>
      </c>
      <c r="U315" s="116"/>
    </row>
    <row r="316" spans="2:21" ht="12.75">
      <c r="B316" s="259"/>
      <c r="C316" s="259"/>
      <c r="D316" s="217"/>
      <c r="E316" s="217"/>
      <c r="F316" s="216"/>
      <c r="G316" s="258"/>
      <c r="H316" s="259"/>
      <c r="I316" s="260"/>
      <c r="J316" s="261"/>
      <c r="K316" s="316"/>
      <c r="U316" s="116"/>
    </row>
    <row r="317" spans="2:21" ht="12.75">
      <c r="B317" s="259"/>
      <c r="C317" s="259"/>
      <c r="D317" s="217"/>
      <c r="E317" s="217"/>
      <c r="F317" s="216"/>
      <c r="G317" s="258"/>
      <c r="H317" s="259"/>
      <c r="I317" s="260"/>
      <c r="J317" s="261"/>
      <c r="K317" s="316"/>
      <c r="U317" s="116"/>
    </row>
    <row r="318" spans="2:21" ht="12.75">
      <c r="B318" s="45" t="s">
        <v>2304</v>
      </c>
      <c r="K318" s="116"/>
      <c r="O318" s="77">
        <v>28063</v>
      </c>
      <c r="U318" s="116"/>
    </row>
    <row r="319" spans="2:18" s="129" customFormat="1" ht="26.25">
      <c r="B319" s="237"/>
      <c r="C319" s="237"/>
      <c r="D319" s="233" t="s">
        <v>19</v>
      </c>
      <c r="E319" s="233" t="s">
        <v>2350</v>
      </c>
      <c r="F319" s="136" t="s">
        <v>2353</v>
      </c>
      <c r="G319" s="238" t="s">
        <v>21</v>
      </c>
      <c r="H319" s="237" t="s">
        <v>22</v>
      </c>
      <c r="I319" s="130">
        <v>1</v>
      </c>
      <c r="J319" s="239">
        <v>0</v>
      </c>
      <c r="K319" s="240">
        <f>J319*I319</f>
        <v>0</v>
      </c>
      <c r="L319" s="241"/>
      <c r="M319" s="241"/>
      <c r="N319" s="241"/>
      <c r="O319" s="129">
        <v>67244</v>
      </c>
      <c r="P319" s="129">
        <v>28137</v>
      </c>
      <c r="R319" s="129">
        <v>8094</v>
      </c>
    </row>
    <row r="320" spans="4:21" ht="26.25">
      <c r="D320" s="194" t="s">
        <v>24</v>
      </c>
      <c r="E320" s="194" t="s">
        <v>1337</v>
      </c>
      <c r="F320" s="113" t="s">
        <v>2297</v>
      </c>
      <c r="G320" s="118" t="s">
        <v>21</v>
      </c>
      <c r="H320" s="45" t="s">
        <v>22</v>
      </c>
      <c r="I320" s="220">
        <v>3</v>
      </c>
      <c r="J320" s="252">
        <v>0</v>
      </c>
      <c r="K320" s="116">
        <f>J320*I320</f>
        <v>0</v>
      </c>
      <c r="O320" s="77">
        <v>67086</v>
      </c>
      <c r="P320" s="77">
        <v>28063</v>
      </c>
      <c r="R320" s="77">
        <v>8094</v>
      </c>
      <c r="U320" s="116"/>
    </row>
    <row r="321" spans="2:21" ht="26.25">
      <c r="B321" s="259"/>
      <c r="C321" s="259"/>
      <c r="D321" s="217" t="s">
        <v>27</v>
      </c>
      <c r="E321" s="217" t="s">
        <v>2298</v>
      </c>
      <c r="F321" s="216" t="s">
        <v>2299</v>
      </c>
      <c r="G321" s="258" t="s">
        <v>21</v>
      </c>
      <c r="H321" s="259" t="s">
        <v>22</v>
      </c>
      <c r="I321" s="260">
        <v>1</v>
      </c>
      <c r="J321" s="261">
        <v>0</v>
      </c>
      <c r="K321" s="316">
        <f>J321*I321</f>
        <v>0</v>
      </c>
      <c r="O321" s="77">
        <v>67087</v>
      </c>
      <c r="P321" s="77">
        <v>28063</v>
      </c>
      <c r="R321" s="77">
        <v>8463</v>
      </c>
      <c r="U321" s="116"/>
    </row>
    <row r="322" spans="2:18" s="129" customFormat="1" ht="39">
      <c r="B322" s="251"/>
      <c r="C322" s="251"/>
      <c r="D322" s="226" t="s">
        <v>28</v>
      </c>
      <c r="E322" s="226" t="s">
        <v>2351</v>
      </c>
      <c r="F322" s="199" t="s">
        <v>2352</v>
      </c>
      <c r="G322" s="227" t="s">
        <v>21</v>
      </c>
      <c r="H322" s="251" t="s">
        <v>22</v>
      </c>
      <c r="I322" s="157">
        <v>1</v>
      </c>
      <c r="J322" s="224">
        <v>0</v>
      </c>
      <c r="K322" s="225">
        <f>J322*I322</f>
        <v>0</v>
      </c>
      <c r="L322" s="241"/>
      <c r="M322" s="241"/>
      <c r="N322" s="241"/>
      <c r="O322" s="129">
        <v>67249</v>
      </c>
      <c r="P322" s="129">
        <v>28137</v>
      </c>
      <c r="R322" s="129">
        <v>8463</v>
      </c>
    </row>
    <row r="323" spans="2:18" s="129" customFormat="1" ht="39">
      <c r="B323" s="301"/>
      <c r="C323" s="301"/>
      <c r="D323" s="235" t="s">
        <v>28</v>
      </c>
      <c r="E323" s="235" t="s">
        <v>1344</v>
      </c>
      <c r="F323" s="143" t="s">
        <v>1345</v>
      </c>
      <c r="G323" s="300" t="s">
        <v>21</v>
      </c>
      <c r="H323" s="301" t="s">
        <v>22</v>
      </c>
      <c r="I323" s="144">
        <v>2</v>
      </c>
      <c r="J323" s="302">
        <v>0</v>
      </c>
      <c r="K323" s="230">
        <f>J323*I323</f>
        <v>0</v>
      </c>
      <c r="L323" s="241"/>
      <c r="M323" s="241"/>
      <c r="N323" s="241"/>
      <c r="O323" s="129">
        <v>67249</v>
      </c>
      <c r="P323" s="129">
        <v>28137</v>
      </c>
      <c r="R323" s="129">
        <v>8463</v>
      </c>
    </row>
    <row r="324" spans="2:21" ht="12.75">
      <c r="B324" s="259"/>
      <c r="C324" s="259"/>
      <c r="D324" s="217"/>
      <c r="E324" s="217"/>
      <c r="F324" s="216"/>
      <c r="G324" s="258"/>
      <c r="H324" s="259"/>
      <c r="I324" s="260"/>
      <c r="J324" s="32" t="s">
        <v>2305</v>
      </c>
      <c r="K324" s="42">
        <f>SUM(K319:K322)</f>
        <v>0</v>
      </c>
      <c r="U324" s="116"/>
    </row>
    <row r="325" spans="2:21" ht="12.75">
      <c r="B325" s="259"/>
      <c r="C325" s="259"/>
      <c r="D325" s="217"/>
      <c r="E325" s="217"/>
      <c r="F325" s="216"/>
      <c r="G325" s="258"/>
      <c r="H325" s="259"/>
      <c r="I325" s="260"/>
      <c r="J325" s="32"/>
      <c r="K325" s="42"/>
      <c r="U325" s="116"/>
    </row>
    <row r="326" spans="2:21" ht="12.75">
      <c r="B326" s="259"/>
      <c r="C326" s="259"/>
      <c r="D326" s="217"/>
      <c r="E326" s="217"/>
      <c r="F326" s="216"/>
      <c r="G326" s="258"/>
      <c r="H326" s="259"/>
      <c r="I326" s="260"/>
      <c r="J326" s="32"/>
      <c r="K326" s="42"/>
      <c r="U326" s="116"/>
    </row>
    <row r="327" spans="2:21" ht="12.75">
      <c r="B327" s="45" t="s">
        <v>1570</v>
      </c>
      <c r="K327" s="116"/>
      <c r="O327" s="77">
        <v>28029</v>
      </c>
      <c r="U327" s="116"/>
    </row>
    <row r="328" spans="4:18" ht="26.25">
      <c r="D328" s="194" t="s">
        <v>19</v>
      </c>
      <c r="E328" s="194" t="s">
        <v>2285</v>
      </c>
      <c r="F328" s="113" t="s">
        <v>2286</v>
      </c>
      <c r="G328" s="118" t="s">
        <v>112</v>
      </c>
      <c r="H328" s="45" t="s">
        <v>112</v>
      </c>
      <c r="I328" s="220">
        <v>9</v>
      </c>
      <c r="J328" s="252">
        <v>0</v>
      </c>
      <c r="K328" s="116">
        <f>J328*I328</f>
        <v>0</v>
      </c>
      <c r="O328" s="77">
        <v>67254</v>
      </c>
      <c r="P328" s="77">
        <v>28138</v>
      </c>
      <c r="R328" s="77">
        <v>8490</v>
      </c>
    </row>
    <row r="329" spans="4:21" ht="26.25">
      <c r="D329" s="194" t="s">
        <v>24</v>
      </c>
      <c r="E329" s="194" t="s">
        <v>1356</v>
      </c>
      <c r="F329" s="113" t="s">
        <v>1357</v>
      </c>
      <c r="G329" s="118" t="s">
        <v>112</v>
      </c>
      <c r="H329" s="45" t="s">
        <v>112</v>
      </c>
      <c r="I329" s="220">
        <v>17</v>
      </c>
      <c r="J329" s="252">
        <v>0</v>
      </c>
      <c r="K329" s="116">
        <f>J329*I329</f>
        <v>0</v>
      </c>
      <c r="O329" s="77">
        <v>67042</v>
      </c>
      <c r="P329" s="77">
        <v>28029</v>
      </c>
      <c r="R329" s="77">
        <v>8490</v>
      </c>
      <c r="U329" s="116"/>
    </row>
    <row r="330" spans="4:18" ht="26.25">
      <c r="D330" s="194" t="s">
        <v>27</v>
      </c>
      <c r="E330" s="194" t="s">
        <v>2287</v>
      </c>
      <c r="F330" s="113" t="s">
        <v>2288</v>
      </c>
      <c r="G330" s="118" t="s">
        <v>112</v>
      </c>
      <c r="H330" s="45" t="s">
        <v>112</v>
      </c>
      <c r="I330" s="220">
        <v>9</v>
      </c>
      <c r="J330" s="252">
        <v>0</v>
      </c>
      <c r="K330" s="116">
        <f>J330*I330</f>
        <v>0</v>
      </c>
      <c r="O330" s="77">
        <v>67258</v>
      </c>
      <c r="P330" s="77">
        <v>28138</v>
      </c>
      <c r="R330" s="77">
        <v>8502</v>
      </c>
    </row>
    <row r="331" spans="4:21" ht="39">
      <c r="D331" s="194" t="s">
        <v>28</v>
      </c>
      <c r="E331" s="194" t="s">
        <v>1360</v>
      </c>
      <c r="F331" s="113" t="s">
        <v>1571</v>
      </c>
      <c r="G331" s="118" t="s">
        <v>112</v>
      </c>
      <c r="H331" s="45" t="s">
        <v>112</v>
      </c>
      <c r="I331" s="220">
        <v>17</v>
      </c>
      <c r="J331" s="252">
        <v>0</v>
      </c>
      <c r="K331" s="116">
        <f>J331*I331</f>
        <v>0</v>
      </c>
      <c r="O331" s="77">
        <v>67043</v>
      </c>
      <c r="P331" s="77">
        <v>28029</v>
      </c>
      <c r="R331" s="77">
        <v>8501</v>
      </c>
      <c r="U331" s="116"/>
    </row>
    <row r="332" spans="2:21" ht="26.25">
      <c r="B332" s="265"/>
      <c r="C332" s="265"/>
      <c r="D332" s="218" t="s">
        <v>29</v>
      </c>
      <c r="E332" s="218" t="s">
        <v>1364</v>
      </c>
      <c r="F332" s="114" t="s">
        <v>1365</v>
      </c>
      <c r="G332" s="264" t="s">
        <v>21</v>
      </c>
      <c r="H332" s="265" t="s">
        <v>22</v>
      </c>
      <c r="I332" s="219">
        <v>6</v>
      </c>
      <c r="J332" s="161">
        <v>0</v>
      </c>
      <c r="K332" s="162">
        <f>J332*I332</f>
        <v>0</v>
      </c>
      <c r="O332" s="77">
        <v>67044</v>
      </c>
      <c r="P332" s="77">
        <v>28029</v>
      </c>
      <c r="R332" s="77">
        <v>8554</v>
      </c>
      <c r="U332" s="116"/>
    </row>
    <row r="333" spans="2:21" ht="12.75">
      <c r="B333" s="259"/>
      <c r="C333" s="259"/>
      <c r="D333" s="217"/>
      <c r="E333" s="217"/>
      <c r="F333" s="216"/>
      <c r="G333" s="258"/>
      <c r="H333" s="259"/>
      <c r="I333" s="260"/>
      <c r="J333" s="32" t="s">
        <v>1572</v>
      </c>
      <c r="K333" s="42">
        <f>SUM(K328:K332)</f>
        <v>0</v>
      </c>
      <c r="U333" s="116"/>
    </row>
    <row r="334" spans="2:21" ht="12.75">
      <c r="B334" s="259"/>
      <c r="C334" s="259"/>
      <c r="D334" s="217"/>
      <c r="E334" s="217"/>
      <c r="F334" s="216"/>
      <c r="G334" s="258"/>
      <c r="H334" s="259"/>
      <c r="I334" s="260"/>
      <c r="J334" s="32" t="s">
        <v>1573</v>
      </c>
      <c r="K334" s="42">
        <f>K333+K306+K315+K324+K301</f>
        <v>0</v>
      </c>
      <c r="U334" s="116"/>
    </row>
    <row r="335" spans="2:21" ht="12.75">
      <c r="B335" s="259"/>
      <c r="C335" s="259"/>
      <c r="D335" s="217"/>
      <c r="E335" s="217"/>
      <c r="F335" s="216"/>
      <c r="G335" s="258"/>
      <c r="H335" s="259"/>
      <c r="I335" s="260"/>
      <c r="J335" s="261"/>
      <c r="K335" s="316"/>
      <c r="U335" s="116"/>
    </row>
    <row r="336" spans="2:21" ht="12.75">
      <c r="B336" s="259"/>
      <c r="C336" s="259"/>
      <c r="D336" s="217"/>
      <c r="E336" s="217"/>
      <c r="F336" s="216"/>
      <c r="G336" s="258"/>
      <c r="H336" s="259"/>
      <c r="I336" s="260"/>
      <c r="J336" s="261"/>
      <c r="K336" s="316"/>
      <c r="U336" s="116"/>
    </row>
    <row r="337" spans="2:21" ht="12.75">
      <c r="B337" s="45" t="s">
        <v>1574</v>
      </c>
      <c r="K337" s="116"/>
      <c r="O337" s="77">
        <v>28030</v>
      </c>
      <c r="U337" s="116"/>
    </row>
    <row r="338" spans="2:21" ht="12.75">
      <c r="B338" s="45" t="s">
        <v>1575</v>
      </c>
      <c r="K338" s="116"/>
      <c r="O338" s="77">
        <v>31268</v>
      </c>
      <c r="U338" s="116"/>
    </row>
    <row r="339" spans="4:21" ht="39">
      <c r="D339" s="194" t="s">
        <v>19</v>
      </c>
      <c r="E339" s="194" t="s">
        <v>1081</v>
      </c>
      <c r="F339" s="113" t="s">
        <v>2309</v>
      </c>
      <c r="G339" s="118" t="s">
        <v>21</v>
      </c>
      <c r="H339" s="45" t="s">
        <v>22</v>
      </c>
      <c r="I339" s="220">
        <v>5</v>
      </c>
      <c r="J339" s="252">
        <v>0</v>
      </c>
      <c r="K339" s="116">
        <f>J339*I339</f>
        <v>0</v>
      </c>
      <c r="O339" s="77">
        <v>72876</v>
      </c>
      <c r="P339" s="77">
        <v>31268</v>
      </c>
      <c r="R339" s="77">
        <v>26408</v>
      </c>
      <c r="U339" s="116"/>
    </row>
    <row r="340" spans="4:21" ht="26.25">
      <c r="D340" s="194" t="s">
        <v>24</v>
      </c>
      <c r="E340" s="194" t="s">
        <v>1522</v>
      </c>
      <c r="F340" s="113" t="s">
        <v>1523</v>
      </c>
      <c r="G340" s="118" t="s">
        <v>21</v>
      </c>
      <c r="H340" s="45" t="s">
        <v>22</v>
      </c>
      <c r="I340" s="220">
        <v>2</v>
      </c>
      <c r="J340" s="252">
        <v>0</v>
      </c>
      <c r="K340" s="116">
        <f>J340*I340</f>
        <v>0</v>
      </c>
      <c r="O340" s="77">
        <v>72877</v>
      </c>
      <c r="P340" s="77">
        <v>31268</v>
      </c>
      <c r="R340" s="77">
        <v>10769</v>
      </c>
      <c r="U340" s="116"/>
    </row>
    <row r="341" spans="4:21" ht="39">
      <c r="D341" s="194" t="s">
        <v>27</v>
      </c>
      <c r="E341" s="194" t="s">
        <v>1524</v>
      </c>
      <c r="F341" s="113" t="s">
        <v>1525</v>
      </c>
      <c r="G341" s="118" t="s">
        <v>21</v>
      </c>
      <c r="H341" s="45" t="s">
        <v>22</v>
      </c>
      <c r="I341" s="220">
        <v>2</v>
      </c>
      <c r="J341" s="252">
        <v>0</v>
      </c>
      <c r="K341" s="116">
        <f>J341*I341</f>
        <v>0</v>
      </c>
      <c r="O341" s="77">
        <v>72878</v>
      </c>
      <c r="P341" s="77">
        <v>31268</v>
      </c>
      <c r="R341" s="77">
        <v>10727</v>
      </c>
      <c r="U341" s="116"/>
    </row>
    <row r="342" spans="4:21" ht="39">
      <c r="D342" s="194" t="s">
        <v>28</v>
      </c>
      <c r="E342" s="194" t="s">
        <v>1384</v>
      </c>
      <c r="F342" s="113" t="s">
        <v>1385</v>
      </c>
      <c r="G342" s="118" t="s">
        <v>21</v>
      </c>
      <c r="H342" s="45" t="s">
        <v>22</v>
      </c>
      <c r="I342" s="220">
        <v>1</v>
      </c>
      <c r="J342" s="252">
        <v>0</v>
      </c>
      <c r="K342" s="116">
        <f>J342*I342</f>
        <v>0</v>
      </c>
      <c r="O342" s="77">
        <v>72880</v>
      </c>
      <c r="P342" s="77">
        <v>31268</v>
      </c>
      <c r="R342" s="77">
        <v>10788</v>
      </c>
      <c r="U342" s="116"/>
    </row>
    <row r="343" spans="2:21" ht="39">
      <c r="B343" s="265"/>
      <c r="C343" s="265"/>
      <c r="D343" s="218" t="s">
        <v>29</v>
      </c>
      <c r="E343" s="218" t="s">
        <v>1386</v>
      </c>
      <c r="F343" s="114" t="s">
        <v>1387</v>
      </c>
      <c r="G343" s="264" t="s">
        <v>21</v>
      </c>
      <c r="H343" s="265" t="s">
        <v>22</v>
      </c>
      <c r="I343" s="219">
        <v>1</v>
      </c>
      <c r="J343" s="161">
        <v>0</v>
      </c>
      <c r="K343" s="162">
        <f>J343*I343</f>
        <v>0</v>
      </c>
      <c r="O343" s="77">
        <v>72881</v>
      </c>
      <c r="P343" s="77">
        <v>31268</v>
      </c>
      <c r="R343" s="77">
        <v>10789</v>
      </c>
      <c r="U343" s="116"/>
    </row>
    <row r="344" spans="2:21" ht="12.75">
      <c r="B344" s="259"/>
      <c r="C344" s="259"/>
      <c r="D344" s="217"/>
      <c r="E344" s="217"/>
      <c r="F344" s="216"/>
      <c r="G344" s="258"/>
      <c r="H344" s="259"/>
      <c r="I344" s="260"/>
      <c r="J344" s="32" t="s">
        <v>1576</v>
      </c>
      <c r="K344" s="42">
        <f>SUM(K339:K343)</f>
        <v>0</v>
      </c>
      <c r="U344" s="116"/>
    </row>
    <row r="345" spans="2:21" ht="12.75">
      <c r="B345" s="259"/>
      <c r="C345" s="259"/>
      <c r="D345" s="217"/>
      <c r="E345" s="217"/>
      <c r="F345" s="216"/>
      <c r="G345" s="258"/>
      <c r="H345" s="259"/>
      <c r="I345" s="260"/>
      <c r="J345" s="261"/>
      <c r="K345" s="316"/>
      <c r="U345" s="116"/>
    </row>
    <row r="346" spans="2:21" ht="12.75">
      <c r="B346" s="259"/>
      <c r="C346" s="259"/>
      <c r="D346" s="217"/>
      <c r="E346" s="217"/>
      <c r="F346" s="216"/>
      <c r="G346" s="258"/>
      <c r="H346" s="259"/>
      <c r="I346" s="260"/>
      <c r="J346" s="261"/>
      <c r="K346" s="316"/>
      <c r="U346" s="116"/>
    </row>
    <row r="347" spans="2:21" ht="12.75">
      <c r="B347" s="45" t="s">
        <v>1577</v>
      </c>
      <c r="K347" s="116"/>
      <c r="O347" s="77">
        <v>29606</v>
      </c>
      <c r="U347" s="116"/>
    </row>
    <row r="348" spans="4:21" ht="39">
      <c r="D348" s="194" t="s">
        <v>19</v>
      </c>
      <c r="E348" s="194" t="s">
        <v>1578</v>
      </c>
      <c r="F348" s="113" t="s">
        <v>1579</v>
      </c>
      <c r="G348" s="118" t="s">
        <v>112</v>
      </c>
      <c r="H348" s="45" t="s">
        <v>112</v>
      </c>
      <c r="I348" s="220">
        <v>32</v>
      </c>
      <c r="J348" s="252">
        <v>0</v>
      </c>
      <c r="K348" s="116">
        <f aca="true" t="shared" si="2" ref="K348:K354">J348*I348</f>
        <v>0</v>
      </c>
      <c r="O348" s="77">
        <v>69974</v>
      </c>
      <c r="P348" s="77">
        <v>29606</v>
      </c>
      <c r="R348" s="77">
        <v>10833</v>
      </c>
      <c r="U348" s="116"/>
    </row>
    <row r="349" spans="4:21" ht="26.25">
      <c r="D349" s="194" t="s">
        <v>24</v>
      </c>
      <c r="E349" s="194" t="s">
        <v>1580</v>
      </c>
      <c r="F349" s="113" t="s">
        <v>1581</v>
      </c>
      <c r="G349" s="118" t="s">
        <v>112</v>
      </c>
      <c r="H349" s="45" t="s">
        <v>112</v>
      </c>
      <c r="I349" s="220">
        <v>8</v>
      </c>
      <c r="J349" s="252">
        <v>0</v>
      </c>
      <c r="K349" s="116">
        <f t="shared" si="2"/>
        <v>0</v>
      </c>
      <c r="O349" s="77">
        <v>69975</v>
      </c>
      <c r="P349" s="77">
        <v>29606</v>
      </c>
      <c r="Q349" s="77">
        <v>69974</v>
      </c>
      <c r="R349" s="77">
        <v>10907</v>
      </c>
      <c r="U349" s="116"/>
    </row>
    <row r="350" spans="4:21" ht="39">
      <c r="D350" s="194" t="s">
        <v>27</v>
      </c>
      <c r="E350" s="194" t="s">
        <v>1401</v>
      </c>
      <c r="F350" s="113" t="s">
        <v>1402</v>
      </c>
      <c r="G350" s="118" t="s">
        <v>112</v>
      </c>
      <c r="H350" s="45" t="s">
        <v>112</v>
      </c>
      <c r="I350" s="220">
        <v>16</v>
      </c>
      <c r="J350" s="252">
        <v>0</v>
      </c>
      <c r="K350" s="116">
        <f t="shared" si="2"/>
        <v>0</v>
      </c>
      <c r="O350" s="77">
        <v>69948</v>
      </c>
      <c r="P350" s="77">
        <v>29606</v>
      </c>
      <c r="R350" s="77">
        <v>10837</v>
      </c>
      <c r="U350" s="116"/>
    </row>
    <row r="351" spans="4:21" ht="26.25">
      <c r="D351" s="194" t="s">
        <v>28</v>
      </c>
      <c r="E351" s="194" t="s">
        <v>1403</v>
      </c>
      <c r="F351" s="113" t="s">
        <v>1404</v>
      </c>
      <c r="G351" s="118" t="s">
        <v>112</v>
      </c>
      <c r="H351" s="45" t="s">
        <v>112</v>
      </c>
      <c r="I351" s="220">
        <v>16</v>
      </c>
      <c r="J351" s="252">
        <v>0</v>
      </c>
      <c r="K351" s="116">
        <f t="shared" si="2"/>
        <v>0</v>
      </c>
      <c r="O351" s="77">
        <v>69949</v>
      </c>
      <c r="P351" s="77">
        <v>29606</v>
      </c>
      <c r="Q351" s="77">
        <v>69948</v>
      </c>
      <c r="R351" s="77">
        <v>10911</v>
      </c>
      <c r="U351" s="116"/>
    </row>
    <row r="352" spans="4:21" ht="26.25">
      <c r="D352" s="194" t="s">
        <v>29</v>
      </c>
      <c r="E352" s="194" t="s">
        <v>1405</v>
      </c>
      <c r="F352" s="113" t="s">
        <v>1406</v>
      </c>
      <c r="G352" s="118" t="s">
        <v>112</v>
      </c>
      <c r="H352" s="45" t="s">
        <v>112</v>
      </c>
      <c r="I352" s="220">
        <v>16</v>
      </c>
      <c r="J352" s="252">
        <v>0</v>
      </c>
      <c r="K352" s="116">
        <f t="shared" si="2"/>
        <v>0</v>
      </c>
      <c r="O352" s="77">
        <v>69950</v>
      </c>
      <c r="P352" s="77">
        <v>29606</v>
      </c>
      <c r="Q352" s="77">
        <v>69948</v>
      </c>
      <c r="R352" s="77">
        <v>10899</v>
      </c>
      <c r="U352" s="116"/>
    </row>
    <row r="353" spans="4:21" ht="39">
      <c r="D353" s="194" t="s">
        <v>62</v>
      </c>
      <c r="E353" s="194" t="s">
        <v>1413</v>
      </c>
      <c r="F353" s="113" t="s">
        <v>1414</v>
      </c>
      <c r="G353" s="118" t="s">
        <v>112</v>
      </c>
      <c r="H353" s="45" t="s">
        <v>112</v>
      </c>
      <c r="I353" s="220">
        <v>4</v>
      </c>
      <c r="J353" s="252">
        <v>0</v>
      </c>
      <c r="K353" s="116">
        <f t="shared" si="2"/>
        <v>0</v>
      </c>
      <c r="O353" s="77">
        <v>69954</v>
      </c>
      <c r="P353" s="77">
        <v>29606</v>
      </c>
      <c r="R353" s="77">
        <v>10839</v>
      </c>
      <c r="U353" s="116"/>
    </row>
    <row r="354" spans="2:21" ht="26.25">
      <c r="B354" s="265"/>
      <c r="C354" s="265"/>
      <c r="D354" s="218" t="s">
        <v>63</v>
      </c>
      <c r="E354" s="218" t="s">
        <v>1415</v>
      </c>
      <c r="F354" s="114" t="s">
        <v>1416</v>
      </c>
      <c r="G354" s="264" t="s">
        <v>112</v>
      </c>
      <c r="H354" s="265" t="s">
        <v>112</v>
      </c>
      <c r="I354" s="219">
        <v>4</v>
      </c>
      <c r="J354" s="161">
        <v>0</v>
      </c>
      <c r="K354" s="162">
        <f t="shared" si="2"/>
        <v>0</v>
      </c>
      <c r="O354" s="77">
        <v>69955</v>
      </c>
      <c r="P354" s="77">
        <v>29606</v>
      </c>
      <c r="Q354" s="77">
        <v>69954</v>
      </c>
      <c r="R354" s="77">
        <v>10901</v>
      </c>
      <c r="U354" s="116"/>
    </row>
    <row r="355" spans="2:21" ht="12.75">
      <c r="B355" s="259"/>
      <c r="C355" s="259"/>
      <c r="D355" s="217"/>
      <c r="E355" s="217"/>
      <c r="F355" s="216"/>
      <c r="G355" s="258"/>
      <c r="H355" s="259"/>
      <c r="I355" s="260"/>
      <c r="J355" s="32" t="s">
        <v>1582</v>
      </c>
      <c r="K355" s="42">
        <f>SUM(K348:K354)</f>
        <v>0</v>
      </c>
      <c r="U355" s="116"/>
    </row>
    <row r="356" spans="2:21" ht="12.75">
      <c r="B356" s="259"/>
      <c r="C356" s="259"/>
      <c r="D356" s="217"/>
      <c r="E356" s="217"/>
      <c r="F356" s="216"/>
      <c r="G356" s="258"/>
      <c r="H356" s="259"/>
      <c r="I356" s="260"/>
      <c r="J356" s="261"/>
      <c r="K356" s="316"/>
      <c r="U356" s="116"/>
    </row>
    <row r="357" spans="2:21" ht="12.75">
      <c r="B357" s="259"/>
      <c r="C357" s="259"/>
      <c r="D357" s="217"/>
      <c r="E357" s="217"/>
      <c r="F357" s="216"/>
      <c r="G357" s="258"/>
      <c r="H357" s="259"/>
      <c r="I357" s="260"/>
      <c r="J357" s="261"/>
      <c r="K357" s="316"/>
      <c r="U357" s="116"/>
    </row>
    <row r="358" spans="2:21" ht="12.75">
      <c r="B358" s="45" t="s">
        <v>1583</v>
      </c>
      <c r="C358" s="45" t="s">
        <v>1477</v>
      </c>
      <c r="K358" s="116"/>
      <c r="O358" s="77">
        <v>31603</v>
      </c>
      <c r="U358" s="116"/>
    </row>
    <row r="359" spans="2:21" ht="39">
      <c r="B359" s="259"/>
      <c r="C359" s="259"/>
      <c r="D359" s="217" t="s">
        <v>19</v>
      </c>
      <c r="E359" s="217" t="s">
        <v>1425</v>
      </c>
      <c r="F359" s="216" t="s">
        <v>2484</v>
      </c>
      <c r="G359" s="258" t="s">
        <v>21</v>
      </c>
      <c r="H359" s="259" t="s">
        <v>22</v>
      </c>
      <c r="I359" s="260">
        <v>19</v>
      </c>
      <c r="J359" s="261">
        <v>0</v>
      </c>
      <c r="K359" s="316">
        <f>J359*I359</f>
        <v>0</v>
      </c>
      <c r="O359" s="77">
        <v>73498</v>
      </c>
      <c r="P359" s="77">
        <v>31604</v>
      </c>
      <c r="R359" s="77">
        <v>11037</v>
      </c>
      <c r="U359" s="116"/>
    </row>
    <row r="360" spans="2:21" ht="39">
      <c r="B360" s="265"/>
      <c r="C360" s="265"/>
      <c r="D360" s="218" t="s">
        <v>24</v>
      </c>
      <c r="E360" s="218" t="s">
        <v>2470</v>
      </c>
      <c r="F360" s="114" t="s">
        <v>2471</v>
      </c>
      <c r="G360" s="264" t="s">
        <v>21</v>
      </c>
      <c r="H360" s="265" t="s">
        <v>22</v>
      </c>
      <c r="I360" s="219">
        <v>19</v>
      </c>
      <c r="J360" s="161">
        <v>0</v>
      </c>
      <c r="K360" s="162">
        <f>J360*I360</f>
        <v>0</v>
      </c>
      <c r="O360" s="77">
        <v>73498</v>
      </c>
      <c r="P360" s="77">
        <v>31604</v>
      </c>
      <c r="R360" s="77">
        <v>11037</v>
      </c>
      <c r="U360" s="116"/>
    </row>
    <row r="361" spans="2:21" ht="12.75">
      <c r="B361" s="259"/>
      <c r="C361" s="259"/>
      <c r="D361" s="217"/>
      <c r="E361" s="217"/>
      <c r="F361" s="216"/>
      <c r="G361" s="258"/>
      <c r="H361" s="259"/>
      <c r="I361" s="260"/>
      <c r="J361" s="32" t="s">
        <v>1584</v>
      </c>
      <c r="K361" s="42">
        <f>SUM(K359:K360)</f>
        <v>0</v>
      </c>
      <c r="U361" s="116"/>
    </row>
    <row r="362" spans="2:21" ht="12.75">
      <c r="B362" s="259"/>
      <c r="C362" s="259"/>
      <c r="D362" s="217"/>
      <c r="E362" s="217"/>
      <c r="F362" s="216"/>
      <c r="G362" s="258"/>
      <c r="H362" s="259"/>
      <c r="I362" s="260"/>
      <c r="J362" s="32" t="s">
        <v>1585</v>
      </c>
      <c r="K362" s="42">
        <f>K361+K355+K344</f>
        <v>0</v>
      </c>
      <c r="U362" s="116"/>
    </row>
    <row r="363" spans="2:21" ht="12.75">
      <c r="B363" s="259"/>
      <c r="C363" s="259"/>
      <c r="D363" s="217"/>
      <c r="E363" s="217"/>
      <c r="F363" s="216"/>
      <c r="G363" s="258"/>
      <c r="H363" s="259"/>
      <c r="I363" s="260"/>
      <c r="J363" s="32" t="s">
        <v>1586</v>
      </c>
      <c r="K363" s="42">
        <f>K362+K334+K294+K273+K239</f>
        <v>0</v>
      </c>
      <c r="U363" s="116"/>
    </row>
    <row r="364" spans="2:21" ht="12.75">
      <c r="B364" s="259"/>
      <c r="C364" s="259"/>
      <c r="D364" s="217"/>
      <c r="E364" s="217"/>
      <c r="F364" s="216"/>
      <c r="G364" s="258"/>
      <c r="H364" s="259"/>
      <c r="I364" s="260"/>
      <c r="J364" s="261"/>
      <c r="K364" s="316"/>
      <c r="U364" s="116"/>
    </row>
    <row r="365" spans="2:21" ht="12.75">
      <c r="B365" s="259"/>
      <c r="C365" s="259"/>
      <c r="D365" s="217"/>
      <c r="E365" s="217"/>
      <c r="F365" s="216"/>
      <c r="G365" s="258"/>
      <c r="H365" s="259"/>
      <c r="I365" s="260"/>
      <c r="J365" s="261"/>
      <c r="K365" s="316"/>
      <c r="U365" s="116"/>
    </row>
    <row r="366" spans="2:21" ht="12.75">
      <c r="B366" s="45" t="s">
        <v>1587</v>
      </c>
      <c r="K366" s="116"/>
      <c r="O366" s="77">
        <v>28034</v>
      </c>
      <c r="U366" s="116"/>
    </row>
    <row r="367" spans="2:15" ht="12.75">
      <c r="B367" s="45" t="s">
        <v>2145</v>
      </c>
      <c r="O367" s="77">
        <v>27902</v>
      </c>
    </row>
    <row r="368" spans="2:21" ht="12.75">
      <c r="B368" s="45" t="s">
        <v>2146</v>
      </c>
      <c r="K368" s="116"/>
      <c r="O368" s="77">
        <v>27993</v>
      </c>
      <c r="U368" s="116"/>
    </row>
    <row r="369" spans="4:21" ht="26.25">
      <c r="D369" s="194" t="s">
        <v>19</v>
      </c>
      <c r="E369" s="194" t="s">
        <v>121</v>
      </c>
      <c r="F369" s="113" t="s">
        <v>996</v>
      </c>
      <c r="G369" s="118" t="s">
        <v>118</v>
      </c>
      <c r="H369" s="45" t="s">
        <v>119</v>
      </c>
      <c r="I369" s="328">
        <v>0.075</v>
      </c>
      <c r="J369" s="252">
        <v>0</v>
      </c>
      <c r="K369" s="116">
        <f>J369*I369</f>
        <v>0</v>
      </c>
      <c r="O369" s="77">
        <v>66987</v>
      </c>
      <c r="P369" s="77">
        <v>27993</v>
      </c>
      <c r="R369" s="77">
        <v>4925</v>
      </c>
      <c r="U369" s="116"/>
    </row>
    <row r="370" spans="2:21" ht="26.25">
      <c r="B370" s="265"/>
      <c r="C370" s="265"/>
      <c r="D370" s="218" t="s">
        <v>24</v>
      </c>
      <c r="E370" s="218" t="s">
        <v>997</v>
      </c>
      <c r="F370" s="114" t="s">
        <v>998</v>
      </c>
      <c r="G370" s="264" t="s">
        <v>21</v>
      </c>
      <c r="H370" s="265" t="s">
        <v>22</v>
      </c>
      <c r="I370" s="219">
        <v>5</v>
      </c>
      <c r="J370" s="161">
        <v>0</v>
      </c>
      <c r="K370" s="162">
        <f>J370*I370</f>
        <v>0</v>
      </c>
      <c r="O370" s="77">
        <v>66988</v>
      </c>
      <c r="P370" s="77">
        <v>27993</v>
      </c>
      <c r="R370" s="77">
        <v>4935</v>
      </c>
      <c r="U370" s="116"/>
    </row>
    <row r="371" spans="2:21" ht="12.75">
      <c r="B371" s="259"/>
      <c r="C371" s="259"/>
      <c r="D371" s="217"/>
      <c r="E371" s="217"/>
      <c r="F371" s="216"/>
      <c r="G371" s="258"/>
      <c r="H371" s="259"/>
      <c r="I371" s="260"/>
      <c r="J371" s="32" t="s">
        <v>2147</v>
      </c>
      <c r="K371" s="42">
        <f>SUM(K369:K370)</f>
        <v>0</v>
      </c>
      <c r="U371" s="116"/>
    </row>
    <row r="372" spans="1:21" ht="12.75">
      <c r="A372" s="327"/>
      <c r="B372" s="259"/>
      <c r="C372" s="259"/>
      <c r="D372" s="217"/>
      <c r="E372" s="217"/>
      <c r="F372" s="216"/>
      <c r="G372" s="258"/>
      <c r="H372" s="259"/>
      <c r="I372" s="260"/>
      <c r="J372" s="32" t="s">
        <v>2148</v>
      </c>
      <c r="K372" s="125">
        <f>K371</f>
        <v>0</v>
      </c>
      <c r="U372" s="116"/>
    </row>
    <row r="373" spans="1:21" ht="12.75">
      <c r="A373" s="327"/>
      <c r="B373" s="259"/>
      <c r="C373" s="259"/>
      <c r="D373" s="217"/>
      <c r="E373" s="217"/>
      <c r="F373" s="216"/>
      <c r="G373" s="258"/>
      <c r="H373" s="259"/>
      <c r="I373" s="260"/>
      <c r="J373" s="32"/>
      <c r="K373" s="125"/>
      <c r="U373" s="116"/>
    </row>
    <row r="374" spans="1:21" ht="12.75">
      <c r="A374" s="327"/>
      <c r="B374" s="259"/>
      <c r="C374" s="259"/>
      <c r="D374" s="217"/>
      <c r="E374" s="217"/>
      <c r="F374" s="216"/>
      <c r="G374" s="258"/>
      <c r="H374" s="259"/>
      <c r="I374" s="260"/>
      <c r="J374" s="32"/>
      <c r="K374" s="125"/>
      <c r="U374" s="116"/>
    </row>
    <row r="375" spans="2:21" ht="12.75">
      <c r="B375" s="45" t="s">
        <v>1588</v>
      </c>
      <c r="K375" s="116"/>
      <c r="O375" s="77">
        <v>28035</v>
      </c>
      <c r="U375" s="116"/>
    </row>
    <row r="376" spans="2:21" ht="12.75">
      <c r="B376" s="45" t="s">
        <v>1589</v>
      </c>
      <c r="K376" s="116"/>
      <c r="O376" s="77">
        <v>28036</v>
      </c>
      <c r="U376" s="116"/>
    </row>
    <row r="377" spans="2:21" ht="26.25">
      <c r="B377" s="265"/>
      <c r="C377" s="265"/>
      <c r="D377" s="218" t="s">
        <v>19</v>
      </c>
      <c r="E377" s="218" t="s">
        <v>1285</v>
      </c>
      <c r="F377" s="114" t="s">
        <v>1286</v>
      </c>
      <c r="G377" s="264" t="s">
        <v>34</v>
      </c>
      <c r="H377" s="265" t="s">
        <v>34</v>
      </c>
      <c r="I377" s="219">
        <v>5</v>
      </c>
      <c r="J377" s="161">
        <v>0</v>
      </c>
      <c r="K377" s="162">
        <f>J377*I377</f>
        <v>0</v>
      </c>
      <c r="O377" s="77">
        <v>67051</v>
      </c>
      <c r="P377" s="77">
        <v>28036</v>
      </c>
      <c r="R377" s="77">
        <v>6637</v>
      </c>
      <c r="U377" s="116"/>
    </row>
    <row r="378" spans="2:21" ht="12.75">
      <c r="B378" s="259"/>
      <c r="C378" s="259"/>
      <c r="D378" s="217"/>
      <c r="E378" s="217"/>
      <c r="F378" s="216"/>
      <c r="G378" s="258"/>
      <c r="H378" s="259"/>
      <c r="I378" s="260"/>
      <c r="J378" s="32" t="s">
        <v>1590</v>
      </c>
      <c r="K378" s="42">
        <f>SUM(K377)</f>
        <v>0</v>
      </c>
      <c r="U378" s="116"/>
    </row>
    <row r="379" spans="2:21" ht="12.75">
      <c r="B379" s="259"/>
      <c r="C379" s="259"/>
      <c r="D379" s="217"/>
      <c r="E379" s="217"/>
      <c r="F379" s="216"/>
      <c r="G379" s="258"/>
      <c r="H379" s="259"/>
      <c r="I379" s="260"/>
      <c r="J379" s="261"/>
      <c r="K379" s="316"/>
      <c r="U379" s="116"/>
    </row>
    <row r="380" spans="2:21" ht="12.75">
      <c r="B380" s="259"/>
      <c r="C380" s="259"/>
      <c r="D380" s="217"/>
      <c r="E380" s="217"/>
      <c r="F380" s="216"/>
      <c r="G380" s="258"/>
      <c r="H380" s="259"/>
      <c r="I380" s="260"/>
      <c r="J380" s="261"/>
      <c r="K380" s="316"/>
      <c r="U380" s="116"/>
    </row>
    <row r="381" spans="2:21" ht="12.75">
      <c r="B381" s="45" t="s">
        <v>1591</v>
      </c>
      <c r="K381" s="116"/>
      <c r="O381" s="77">
        <v>28037</v>
      </c>
      <c r="U381" s="116"/>
    </row>
    <row r="382" spans="2:21" ht="26.25">
      <c r="B382" s="265"/>
      <c r="C382" s="265"/>
      <c r="D382" s="218" t="s">
        <v>19</v>
      </c>
      <c r="E382" s="218" t="s">
        <v>1561</v>
      </c>
      <c r="F382" s="114" t="s">
        <v>1562</v>
      </c>
      <c r="G382" s="264" t="s">
        <v>34</v>
      </c>
      <c r="H382" s="265" t="s">
        <v>34</v>
      </c>
      <c r="I382" s="219">
        <v>96</v>
      </c>
      <c r="J382" s="161">
        <v>0</v>
      </c>
      <c r="K382" s="162">
        <f>J382*I382</f>
        <v>0</v>
      </c>
      <c r="O382" s="77">
        <v>67052</v>
      </c>
      <c r="P382" s="77">
        <v>28037</v>
      </c>
      <c r="R382" s="77">
        <v>6807</v>
      </c>
      <c r="U382" s="116"/>
    </row>
    <row r="383" spans="2:21" ht="12.75">
      <c r="B383" s="259"/>
      <c r="C383" s="259"/>
      <c r="D383" s="217"/>
      <c r="E383" s="217"/>
      <c r="F383" s="216"/>
      <c r="G383" s="258"/>
      <c r="H383" s="259"/>
      <c r="I383" s="260"/>
      <c r="J383" s="32" t="s">
        <v>1592</v>
      </c>
      <c r="K383" s="42">
        <f>SUM(K382)</f>
        <v>0</v>
      </c>
      <c r="U383" s="116"/>
    </row>
    <row r="384" spans="2:21" ht="12.75">
      <c r="B384" s="259"/>
      <c r="C384" s="259"/>
      <c r="D384" s="217"/>
      <c r="E384" s="217"/>
      <c r="F384" s="216"/>
      <c r="G384" s="258"/>
      <c r="H384" s="259"/>
      <c r="I384" s="260"/>
      <c r="J384" s="261"/>
      <c r="K384" s="316"/>
      <c r="U384" s="116"/>
    </row>
    <row r="385" spans="2:21" ht="12.75">
      <c r="B385" s="259"/>
      <c r="C385" s="259"/>
      <c r="D385" s="217"/>
      <c r="E385" s="217"/>
      <c r="F385" s="216"/>
      <c r="G385" s="258"/>
      <c r="H385" s="259"/>
      <c r="I385" s="260"/>
      <c r="J385" s="261"/>
      <c r="K385" s="316"/>
      <c r="U385" s="116"/>
    </row>
    <row r="386" spans="2:21" ht="12.75">
      <c r="B386" s="45" t="s">
        <v>1593</v>
      </c>
      <c r="K386" s="116"/>
      <c r="O386" s="77">
        <v>28038</v>
      </c>
      <c r="U386" s="116"/>
    </row>
    <row r="387" spans="2:21" ht="12.75">
      <c r="B387" s="265"/>
      <c r="C387" s="265"/>
      <c r="D387" s="218" t="s">
        <v>19</v>
      </c>
      <c r="E387" s="218" t="s">
        <v>1594</v>
      </c>
      <c r="F387" s="114" t="s">
        <v>1595</v>
      </c>
      <c r="G387" s="264" t="s">
        <v>34</v>
      </c>
      <c r="H387" s="265" t="s">
        <v>34</v>
      </c>
      <c r="I387" s="219">
        <v>8</v>
      </c>
      <c r="J387" s="161">
        <v>0</v>
      </c>
      <c r="K387" s="162">
        <f>J387*I387</f>
        <v>0</v>
      </c>
      <c r="O387" s="77">
        <v>67053</v>
      </c>
      <c r="P387" s="77">
        <v>28038</v>
      </c>
      <c r="R387" s="77">
        <v>7437</v>
      </c>
      <c r="U387" s="116"/>
    </row>
    <row r="388" spans="2:21" ht="12.75">
      <c r="B388" s="259"/>
      <c r="C388" s="259"/>
      <c r="D388" s="217"/>
      <c r="E388" s="217"/>
      <c r="F388" s="216"/>
      <c r="G388" s="258"/>
      <c r="H388" s="259"/>
      <c r="I388" s="260"/>
      <c r="J388" s="32" t="s">
        <v>1596</v>
      </c>
      <c r="K388" s="42">
        <f>SUM(K387)</f>
        <v>0</v>
      </c>
      <c r="U388" s="116"/>
    </row>
    <row r="389" spans="2:21" ht="12.75">
      <c r="B389" s="259"/>
      <c r="C389" s="259"/>
      <c r="D389" s="217"/>
      <c r="E389" s="217"/>
      <c r="F389" s="216"/>
      <c r="G389" s="258"/>
      <c r="H389" s="259"/>
      <c r="I389" s="260"/>
      <c r="J389" s="32" t="s">
        <v>1597</v>
      </c>
      <c r="K389" s="42">
        <f>K388+K383+K378</f>
        <v>0</v>
      </c>
      <c r="U389" s="116"/>
    </row>
    <row r="390" spans="2:21" ht="12.75">
      <c r="B390" s="259"/>
      <c r="C390" s="259"/>
      <c r="D390" s="217"/>
      <c r="E390" s="217"/>
      <c r="F390" s="216"/>
      <c r="G390" s="258"/>
      <c r="H390" s="259"/>
      <c r="I390" s="260"/>
      <c r="J390" s="32" t="s">
        <v>1598</v>
      </c>
      <c r="K390" s="42">
        <f>K372+K389</f>
        <v>0</v>
      </c>
      <c r="U390" s="116"/>
    </row>
    <row r="391" spans="2:21" ht="12.75">
      <c r="B391" s="259"/>
      <c r="C391" s="259"/>
      <c r="D391" s="217"/>
      <c r="E391" s="217"/>
      <c r="F391" s="216"/>
      <c r="G391" s="258"/>
      <c r="H391" s="259"/>
      <c r="I391" s="260"/>
      <c r="J391" s="261"/>
      <c r="K391" s="316"/>
      <c r="U391" s="116"/>
    </row>
    <row r="392" spans="2:21" ht="12.75">
      <c r="B392" s="259"/>
      <c r="C392" s="259"/>
      <c r="D392" s="217"/>
      <c r="E392" s="217"/>
      <c r="F392" s="216"/>
      <c r="G392" s="258"/>
      <c r="H392" s="259"/>
      <c r="I392" s="260"/>
      <c r="J392" s="261"/>
      <c r="K392" s="316"/>
      <c r="U392" s="116"/>
    </row>
    <row r="393" spans="2:21" ht="12.75">
      <c r="B393" s="45" t="s">
        <v>1599</v>
      </c>
      <c r="K393" s="116"/>
      <c r="O393" s="77">
        <v>28039</v>
      </c>
      <c r="U393" s="116"/>
    </row>
    <row r="394" spans="2:15" ht="12.75">
      <c r="B394" s="45" t="s">
        <v>2150</v>
      </c>
      <c r="O394" s="77">
        <v>27902</v>
      </c>
    </row>
    <row r="395" spans="2:21" ht="12.75">
      <c r="B395" s="45" t="s">
        <v>2151</v>
      </c>
      <c r="K395" s="116"/>
      <c r="O395" s="77">
        <v>27993</v>
      </c>
      <c r="U395" s="116"/>
    </row>
    <row r="396" spans="4:21" ht="26.25">
      <c r="D396" s="194" t="s">
        <v>19</v>
      </c>
      <c r="E396" s="194" t="s">
        <v>121</v>
      </c>
      <c r="F396" s="113" t="s">
        <v>996</v>
      </c>
      <c r="G396" s="118" t="s">
        <v>118</v>
      </c>
      <c r="H396" s="45" t="s">
        <v>119</v>
      </c>
      <c r="I396" s="328">
        <v>0.6</v>
      </c>
      <c r="J396" s="252">
        <v>0</v>
      </c>
      <c r="K396" s="116">
        <f>J396*I396</f>
        <v>0</v>
      </c>
      <c r="O396" s="77">
        <v>66987</v>
      </c>
      <c r="P396" s="77">
        <v>27993</v>
      </c>
      <c r="R396" s="77">
        <v>4925</v>
      </c>
      <c r="U396" s="116"/>
    </row>
    <row r="397" spans="2:21" ht="26.25">
      <c r="B397" s="265"/>
      <c r="C397" s="265"/>
      <c r="D397" s="218" t="s">
        <v>24</v>
      </c>
      <c r="E397" s="218" t="s">
        <v>997</v>
      </c>
      <c r="F397" s="114" t="s">
        <v>998</v>
      </c>
      <c r="G397" s="264" t="s">
        <v>21</v>
      </c>
      <c r="H397" s="265" t="s">
        <v>22</v>
      </c>
      <c r="I397" s="219">
        <v>32</v>
      </c>
      <c r="J397" s="161">
        <v>0</v>
      </c>
      <c r="K397" s="162">
        <f>J397*I397</f>
        <v>0</v>
      </c>
      <c r="O397" s="77">
        <v>66988</v>
      </c>
      <c r="P397" s="77">
        <v>27993</v>
      </c>
      <c r="R397" s="77">
        <v>4935</v>
      </c>
      <c r="U397" s="116"/>
    </row>
    <row r="398" spans="2:21" ht="12.75">
      <c r="B398" s="259"/>
      <c r="C398" s="259"/>
      <c r="D398" s="217"/>
      <c r="E398" s="217"/>
      <c r="F398" s="216"/>
      <c r="G398" s="258"/>
      <c r="H398" s="259"/>
      <c r="I398" s="260"/>
      <c r="J398" s="32" t="s">
        <v>2152</v>
      </c>
      <c r="K398" s="42">
        <f>SUM(K396:K397)</f>
        <v>0</v>
      </c>
      <c r="U398" s="116"/>
    </row>
    <row r="399" spans="1:21" ht="12.75">
      <c r="A399" s="327"/>
      <c r="B399" s="259"/>
      <c r="C399" s="259"/>
      <c r="D399" s="217"/>
      <c r="E399" s="217"/>
      <c r="F399" s="216"/>
      <c r="G399" s="258"/>
      <c r="H399" s="259"/>
      <c r="I399" s="260"/>
      <c r="J399" s="32" t="s">
        <v>2153</v>
      </c>
      <c r="K399" s="125">
        <f>K398</f>
        <v>0</v>
      </c>
      <c r="U399" s="116"/>
    </row>
    <row r="400" spans="1:21" ht="12.75">
      <c r="A400" s="327"/>
      <c r="B400" s="259"/>
      <c r="C400" s="259"/>
      <c r="D400" s="217"/>
      <c r="E400" s="217"/>
      <c r="F400" s="216"/>
      <c r="G400" s="258"/>
      <c r="H400" s="259"/>
      <c r="I400" s="260"/>
      <c r="J400" s="32"/>
      <c r="K400" s="125"/>
      <c r="U400" s="116"/>
    </row>
    <row r="401" spans="1:21" ht="12.75">
      <c r="A401" s="327"/>
      <c r="B401" s="259"/>
      <c r="C401" s="259"/>
      <c r="D401" s="217"/>
      <c r="E401" s="217"/>
      <c r="F401" s="216"/>
      <c r="G401" s="258"/>
      <c r="H401" s="259"/>
      <c r="I401" s="260"/>
      <c r="J401" s="32"/>
      <c r="K401" s="125"/>
      <c r="U401" s="116"/>
    </row>
    <row r="402" spans="2:21" ht="12.75">
      <c r="B402" s="45" t="s">
        <v>1600</v>
      </c>
      <c r="K402" s="116"/>
      <c r="O402" s="77">
        <v>28040</v>
      </c>
      <c r="U402" s="116"/>
    </row>
    <row r="403" spans="2:21" ht="12.75">
      <c r="B403" s="45" t="s">
        <v>1601</v>
      </c>
      <c r="K403" s="116"/>
      <c r="O403" s="77">
        <v>28041</v>
      </c>
      <c r="U403" s="116"/>
    </row>
    <row r="404" spans="2:21" ht="26.25">
      <c r="B404" s="265"/>
      <c r="C404" s="265"/>
      <c r="D404" s="218" t="s">
        <v>19</v>
      </c>
      <c r="E404" s="218" t="s">
        <v>1285</v>
      </c>
      <c r="F404" s="114" t="s">
        <v>1286</v>
      </c>
      <c r="G404" s="264" t="s">
        <v>34</v>
      </c>
      <c r="H404" s="265" t="s">
        <v>34</v>
      </c>
      <c r="I404" s="219">
        <v>8</v>
      </c>
      <c r="J404" s="161">
        <v>0</v>
      </c>
      <c r="K404" s="162">
        <f>J404*I404</f>
        <v>0</v>
      </c>
      <c r="O404" s="77">
        <v>67054</v>
      </c>
      <c r="P404" s="77">
        <v>28041</v>
      </c>
      <c r="R404" s="77">
        <v>6637</v>
      </c>
      <c r="U404" s="116"/>
    </row>
    <row r="405" spans="2:21" ht="12.75">
      <c r="B405" s="259"/>
      <c r="C405" s="259"/>
      <c r="D405" s="217"/>
      <c r="E405" s="217"/>
      <c r="F405" s="216"/>
      <c r="G405" s="258"/>
      <c r="H405" s="259"/>
      <c r="I405" s="260"/>
      <c r="J405" s="32" t="s">
        <v>1602</v>
      </c>
      <c r="K405" s="42">
        <f>SUM(K404)</f>
        <v>0</v>
      </c>
      <c r="U405" s="116"/>
    </row>
    <row r="406" spans="2:21" ht="12.75">
      <c r="B406" s="259"/>
      <c r="C406" s="259"/>
      <c r="D406" s="217"/>
      <c r="E406" s="217"/>
      <c r="F406" s="216"/>
      <c r="G406" s="258"/>
      <c r="H406" s="259"/>
      <c r="I406" s="260"/>
      <c r="J406" s="261"/>
      <c r="K406" s="316"/>
      <c r="U406" s="116"/>
    </row>
    <row r="407" spans="2:21" ht="12.75">
      <c r="B407" s="259"/>
      <c r="C407" s="259"/>
      <c r="D407" s="217"/>
      <c r="E407" s="217"/>
      <c r="F407" s="216"/>
      <c r="G407" s="258"/>
      <c r="H407" s="259"/>
      <c r="I407" s="260"/>
      <c r="J407" s="261"/>
      <c r="K407" s="316"/>
      <c r="U407" s="116"/>
    </row>
    <row r="408" spans="2:21" ht="12.75">
      <c r="B408" s="45" t="s">
        <v>1603</v>
      </c>
      <c r="K408" s="116"/>
      <c r="O408" s="77">
        <v>28042</v>
      </c>
      <c r="U408" s="116"/>
    </row>
    <row r="409" spans="2:21" ht="26.25">
      <c r="B409" s="265"/>
      <c r="C409" s="265"/>
      <c r="D409" s="218" t="s">
        <v>19</v>
      </c>
      <c r="E409" s="218" t="s">
        <v>1561</v>
      </c>
      <c r="F409" s="114" t="s">
        <v>1562</v>
      </c>
      <c r="G409" s="264" t="s">
        <v>34</v>
      </c>
      <c r="H409" s="265" t="s">
        <v>34</v>
      </c>
      <c r="I409" s="219">
        <v>757</v>
      </c>
      <c r="J409" s="161">
        <v>0</v>
      </c>
      <c r="K409" s="162">
        <f>J409*I409</f>
        <v>0</v>
      </c>
      <c r="O409" s="77">
        <v>67055</v>
      </c>
      <c r="P409" s="77">
        <v>28042</v>
      </c>
      <c r="R409" s="77">
        <v>6807</v>
      </c>
      <c r="U409" s="116"/>
    </row>
    <row r="410" spans="2:21" ht="12.75">
      <c r="B410" s="259"/>
      <c r="C410" s="259"/>
      <c r="D410" s="217"/>
      <c r="E410" s="217"/>
      <c r="F410" s="216"/>
      <c r="G410" s="258"/>
      <c r="H410" s="259"/>
      <c r="I410" s="260"/>
      <c r="J410" s="32" t="s">
        <v>1604</v>
      </c>
      <c r="K410" s="42">
        <f>SUM(K409)</f>
        <v>0</v>
      </c>
      <c r="U410" s="116"/>
    </row>
    <row r="411" spans="2:21" ht="12.75">
      <c r="B411" s="259"/>
      <c r="C411" s="259"/>
      <c r="D411" s="217"/>
      <c r="E411" s="217"/>
      <c r="F411" s="216"/>
      <c r="G411" s="258"/>
      <c r="H411" s="259"/>
      <c r="I411" s="260"/>
      <c r="J411" s="261"/>
      <c r="K411" s="316"/>
      <c r="U411" s="116"/>
    </row>
    <row r="412" spans="2:21" ht="12.75">
      <c r="B412" s="259"/>
      <c r="C412" s="259"/>
      <c r="D412" s="217"/>
      <c r="E412" s="217"/>
      <c r="F412" s="216"/>
      <c r="G412" s="258"/>
      <c r="H412" s="259"/>
      <c r="I412" s="260"/>
      <c r="J412" s="261"/>
      <c r="K412" s="316"/>
      <c r="U412" s="116"/>
    </row>
    <row r="413" spans="2:21" ht="12.75">
      <c r="B413" s="45" t="s">
        <v>1605</v>
      </c>
      <c r="K413" s="116"/>
      <c r="O413" s="77">
        <v>28043</v>
      </c>
      <c r="U413" s="116"/>
    </row>
    <row r="414" spans="2:21" ht="12.75">
      <c r="B414" s="265"/>
      <c r="C414" s="265"/>
      <c r="D414" s="218" t="s">
        <v>19</v>
      </c>
      <c r="E414" s="218" t="s">
        <v>1594</v>
      </c>
      <c r="F414" s="114" t="s">
        <v>1595</v>
      </c>
      <c r="G414" s="264" t="s">
        <v>34</v>
      </c>
      <c r="H414" s="265" t="s">
        <v>34</v>
      </c>
      <c r="I414" s="219">
        <v>68</v>
      </c>
      <c r="J414" s="161">
        <v>0</v>
      </c>
      <c r="K414" s="162">
        <f>J414*I414</f>
        <v>0</v>
      </c>
      <c r="O414" s="77">
        <v>67056</v>
      </c>
      <c r="P414" s="77">
        <v>28043</v>
      </c>
      <c r="R414" s="77">
        <v>7437</v>
      </c>
      <c r="U414" s="116"/>
    </row>
    <row r="415" spans="2:21" ht="12.75">
      <c r="B415" s="259"/>
      <c r="C415" s="259"/>
      <c r="D415" s="217"/>
      <c r="E415" s="217"/>
      <c r="F415" s="216"/>
      <c r="G415" s="258"/>
      <c r="H415" s="259"/>
      <c r="I415" s="260"/>
      <c r="J415" s="32" t="s">
        <v>1606</v>
      </c>
      <c r="K415" s="42">
        <f>SUM(K414)</f>
        <v>0</v>
      </c>
      <c r="U415" s="116"/>
    </row>
    <row r="416" spans="2:21" ht="12.75">
      <c r="B416" s="259"/>
      <c r="C416" s="259"/>
      <c r="D416" s="217"/>
      <c r="E416" s="217"/>
      <c r="F416" s="216"/>
      <c r="G416" s="258"/>
      <c r="H416" s="259"/>
      <c r="I416" s="260"/>
      <c r="J416" s="32" t="s">
        <v>1607</v>
      </c>
      <c r="K416" s="42">
        <f>K415+K410+K405</f>
        <v>0</v>
      </c>
      <c r="U416" s="116"/>
    </row>
    <row r="417" spans="2:21" ht="12.75">
      <c r="B417" s="259"/>
      <c r="C417" s="259"/>
      <c r="D417" s="217"/>
      <c r="E417" s="217"/>
      <c r="F417" s="216"/>
      <c r="G417" s="258"/>
      <c r="H417" s="259"/>
      <c r="I417" s="260"/>
      <c r="J417" s="32" t="s">
        <v>1608</v>
      </c>
      <c r="K417" s="42">
        <f>K399+K416</f>
        <v>0</v>
      </c>
      <c r="U417" s="116"/>
    </row>
    <row r="418" spans="2:21" ht="12.75">
      <c r="B418" s="259"/>
      <c r="C418" s="259"/>
      <c r="D418" s="217"/>
      <c r="E418" s="217"/>
      <c r="F418" s="216"/>
      <c r="G418" s="258"/>
      <c r="H418" s="259"/>
      <c r="I418" s="260"/>
      <c r="J418" s="261"/>
      <c r="K418" s="316"/>
      <c r="U418" s="116"/>
    </row>
    <row r="419" spans="2:21" ht="12.75">
      <c r="B419" s="259"/>
      <c r="C419" s="259"/>
      <c r="D419" s="217"/>
      <c r="E419" s="217"/>
      <c r="F419" s="216"/>
      <c r="G419" s="258"/>
      <c r="H419" s="259"/>
      <c r="I419" s="260"/>
      <c r="J419" s="261"/>
      <c r="K419" s="316"/>
      <c r="U419" s="116"/>
    </row>
    <row r="420" spans="2:21" ht="12.75">
      <c r="B420" s="45" t="s">
        <v>1609</v>
      </c>
      <c r="K420" s="116"/>
      <c r="O420" s="77">
        <v>28044</v>
      </c>
      <c r="U420" s="116"/>
    </row>
    <row r="421" spans="2:21" ht="12.75">
      <c r="B421" s="45" t="s">
        <v>1610</v>
      </c>
      <c r="K421" s="116"/>
      <c r="O421" s="77">
        <v>28045</v>
      </c>
      <c r="U421" s="116"/>
    </row>
    <row r="422" spans="2:21" ht="12.75">
      <c r="B422" s="45" t="s">
        <v>1611</v>
      </c>
      <c r="K422" s="116"/>
      <c r="O422" s="77">
        <v>28046</v>
      </c>
      <c r="U422" s="116"/>
    </row>
    <row r="423" spans="4:21" ht="26.25">
      <c r="D423" s="194" t="s">
        <v>19</v>
      </c>
      <c r="E423" s="194" t="s">
        <v>121</v>
      </c>
      <c r="F423" s="113" t="s">
        <v>996</v>
      </c>
      <c r="G423" s="118" t="s">
        <v>118</v>
      </c>
      <c r="H423" s="45" t="s">
        <v>119</v>
      </c>
      <c r="I423" s="328">
        <v>0.153</v>
      </c>
      <c r="J423" s="252">
        <v>0</v>
      </c>
      <c r="K423" s="116">
        <f>J423*I423</f>
        <v>0</v>
      </c>
      <c r="O423" s="77">
        <v>67057</v>
      </c>
      <c r="P423" s="77">
        <v>28046</v>
      </c>
      <c r="R423" s="77">
        <v>4925</v>
      </c>
      <c r="U423" s="116"/>
    </row>
    <row r="424" spans="2:21" ht="26.25">
      <c r="B424" s="265"/>
      <c r="C424" s="265"/>
      <c r="D424" s="218" t="s">
        <v>24</v>
      </c>
      <c r="E424" s="218" t="s">
        <v>997</v>
      </c>
      <c r="F424" s="114" t="s">
        <v>998</v>
      </c>
      <c r="G424" s="264" t="s">
        <v>21</v>
      </c>
      <c r="H424" s="265" t="s">
        <v>22</v>
      </c>
      <c r="I424" s="219">
        <v>9</v>
      </c>
      <c r="J424" s="161">
        <v>0</v>
      </c>
      <c r="K424" s="162">
        <f>J424*I424</f>
        <v>0</v>
      </c>
      <c r="O424" s="77">
        <v>67058</v>
      </c>
      <c r="P424" s="77">
        <v>28046</v>
      </c>
      <c r="R424" s="77">
        <v>4935</v>
      </c>
      <c r="U424" s="116"/>
    </row>
    <row r="425" spans="2:21" ht="12.75">
      <c r="B425" s="259"/>
      <c r="C425" s="259"/>
      <c r="D425" s="217"/>
      <c r="E425" s="217"/>
      <c r="F425" s="216"/>
      <c r="G425" s="258"/>
      <c r="H425" s="259"/>
      <c r="I425" s="260"/>
      <c r="J425" s="32" t="s">
        <v>1612</v>
      </c>
      <c r="K425" s="42">
        <f>SUM(K423:K424)</f>
        <v>0</v>
      </c>
      <c r="U425" s="116"/>
    </row>
    <row r="426" spans="2:21" ht="12.75">
      <c r="B426" s="259"/>
      <c r="C426" s="259"/>
      <c r="D426" s="217"/>
      <c r="E426" s="217"/>
      <c r="F426" s="216"/>
      <c r="G426" s="258"/>
      <c r="H426" s="259"/>
      <c r="I426" s="260"/>
      <c r="J426" s="261"/>
      <c r="K426" s="316"/>
      <c r="U426" s="116"/>
    </row>
    <row r="427" spans="2:21" ht="12.75">
      <c r="B427" s="259"/>
      <c r="C427" s="259"/>
      <c r="D427" s="217"/>
      <c r="E427" s="217"/>
      <c r="F427" s="216"/>
      <c r="G427" s="258"/>
      <c r="H427" s="259"/>
      <c r="I427" s="260"/>
      <c r="J427" s="261"/>
      <c r="K427" s="316"/>
      <c r="U427" s="116"/>
    </row>
    <row r="428" spans="2:21" ht="12.75">
      <c r="B428" s="45" t="s">
        <v>1613</v>
      </c>
      <c r="K428" s="116"/>
      <c r="O428" s="77">
        <v>28047</v>
      </c>
      <c r="U428" s="116"/>
    </row>
    <row r="429" spans="4:21" ht="12.75">
      <c r="D429" s="194" t="s">
        <v>19</v>
      </c>
      <c r="E429" s="194" t="s">
        <v>1236</v>
      </c>
      <c r="F429" s="113" t="s">
        <v>1237</v>
      </c>
      <c r="G429" s="118" t="s">
        <v>21</v>
      </c>
      <c r="H429" s="45" t="s">
        <v>22</v>
      </c>
      <c r="I429" s="220">
        <v>3</v>
      </c>
      <c r="J429" s="252">
        <v>0</v>
      </c>
      <c r="K429" s="116">
        <f aca="true" t="shared" si="3" ref="K429:K435">J429*I429</f>
        <v>0</v>
      </c>
      <c r="O429" s="77">
        <v>67059</v>
      </c>
      <c r="P429" s="77">
        <v>28047</v>
      </c>
      <c r="R429" s="77">
        <v>4985</v>
      </c>
      <c r="U429" s="116"/>
    </row>
    <row r="430" spans="4:21" ht="12.75">
      <c r="D430" s="194" t="s">
        <v>24</v>
      </c>
      <c r="E430" s="194" t="s">
        <v>1243</v>
      </c>
      <c r="F430" s="113" t="s">
        <v>1244</v>
      </c>
      <c r="G430" s="118" t="s">
        <v>21</v>
      </c>
      <c r="H430" s="45" t="s">
        <v>22</v>
      </c>
      <c r="I430" s="220">
        <v>14</v>
      </c>
      <c r="J430" s="252">
        <v>0</v>
      </c>
      <c r="K430" s="116">
        <f t="shared" si="3"/>
        <v>0</v>
      </c>
      <c r="O430" s="77">
        <v>67060</v>
      </c>
      <c r="P430" s="77">
        <v>28047</v>
      </c>
      <c r="R430" s="77">
        <v>5007</v>
      </c>
      <c r="U430" s="116"/>
    </row>
    <row r="431" spans="4:21" ht="12.75">
      <c r="D431" s="194" t="s">
        <v>27</v>
      </c>
      <c r="E431" s="194" t="s">
        <v>1245</v>
      </c>
      <c r="F431" s="113" t="s">
        <v>1246</v>
      </c>
      <c r="G431" s="118" t="s">
        <v>34</v>
      </c>
      <c r="H431" s="45" t="s">
        <v>34</v>
      </c>
      <c r="I431" s="220">
        <v>15</v>
      </c>
      <c r="J431" s="252">
        <v>0</v>
      </c>
      <c r="K431" s="116">
        <f t="shared" si="3"/>
        <v>0</v>
      </c>
      <c r="O431" s="77">
        <v>67061</v>
      </c>
      <c r="P431" s="77">
        <v>28047</v>
      </c>
      <c r="R431" s="77">
        <v>5029</v>
      </c>
      <c r="U431" s="116"/>
    </row>
    <row r="432" spans="4:21" ht="12.75">
      <c r="D432" s="194" t="s">
        <v>28</v>
      </c>
      <c r="E432" s="194" t="s">
        <v>1240</v>
      </c>
      <c r="F432" s="113" t="s">
        <v>1241</v>
      </c>
      <c r="G432" s="118" t="s">
        <v>112</v>
      </c>
      <c r="H432" s="45" t="s">
        <v>112</v>
      </c>
      <c r="I432" s="220">
        <v>55</v>
      </c>
      <c r="J432" s="252">
        <v>0</v>
      </c>
      <c r="K432" s="116">
        <f t="shared" si="3"/>
        <v>0</v>
      </c>
      <c r="L432" s="55" t="s">
        <v>1242</v>
      </c>
      <c r="O432" s="77">
        <v>67062</v>
      </c>
      <c r="P432" s="77">
        <v>28047</v>
      </c>
      <c r="R432" s="77">
        <v>4407</v>
      </c>
      <c r="S432" s="77" t="s">
        <v>1242</v>
      </c>
      <c r="U432" s="116"/>
    </row>
    <row r="433" spans="2:21" ht="12.75">
      <c r="B433" s="259"/>
      <c r="C433" s="259"/>
      <c r="D433" s="217" t="s">
        <v>29</v>
      </c>
      <c r="E433" s="217" t="s">
        <v>1003</v>
      </c>
      <c r="F433" s="216" t="s">
        <v>1004</v>
      </c>
      <c r="G433" s="258" t="s">
        <v>39</v>
      </c>
      <c r="H433" s="259" t="s">
        <v>39</v>
      </c>
      <c r="I433" s="260">
        <v>850</v>
      </c>
      <c r="J433" s="261">
        <v>0</v>
      </c>
      <c r="K433" s="316">
        <f t="shared" si="3"/>
        <v>0</v>
      </c>
      <c r="O433" s="77">
        <v>67063</v>
      </c>
      <c r="P433" s="77">
        <v>28047</v>
      </c>
      <c r="R433" s="77">
        <v>5035</v>
      </c>
      <c r="U433" s="116"/>
    </row>
    <row r="434" spans="2:21" ht="12.75">
      <c r="B434" s="259"/>
      <c r="C434" s="259"/>
      <c r="D434" s="217" t="s">
        <v>62</v>
      </c>
      <c r="E434" s="217" t="s">
        <v>2185</v>
      </c>
      <c r="F434" s="216" t="s">
        <v>2186</v>
      </c>
      <c r="G434" s="258" t="s">
        <v>112</v>
      </c>
      <c r="H434" s="259" t="s">
        <v>39</v>
      </c>
      <c r="I434" s="260">
        <v>30</v>
      </c>
      <c r="J434" s="261">
        <v>0</v>
      </c>
      <c r="K434" s="316">
        <f t="shared" si="3"/>
        <v>0</v>
      </c>
      <c r="O434" s="77">
        <v>66991</v>
      </c>
      <c r="P434" s="77">
        <v>27994</v>
      </c>
      <c r="R434" s="77">
        <v>5035</v>
      </c>
      <c r="U434" s="116"/>
    </row>
    <row r="435" spans="2:21" ht="12.75">
      <c r="B435" s="265"/>
      <c r="C435" s="265"/>
      <c r="D435" s="218" t="s">
        <v>63</v>
      </c>
      <c r="E435" s="218" t="s">
        <v>2187</v>
      </c>
      <c r="F435" s="114" t="s">
        <v>2222</v>
      </c>
      <c r="G435" s="264" t="s">
        <v>39</v>
      </c>
      <c r="H435" s="265" t="s">
        <v>39</v>
      </c>
      <c r="I435" s="219">
        <v>40</v>
      </c>
      <c r="J435" s="161">
        <v>0</v>
      </c>
      <c r="K435" s="162">
        <f t="shared" si="3"/>
        <v>0</v>
      </c>
      <c r="O435" s="77">
        <v>66991</v>
      </c>
      <c r="P435" s="77">
        <v>27994</v>
      </c>
      <c r="R435" s="77">
        <v>5035</v>
      </c>
      <c r="U435" s="116"/>
    </row>
    <row r="436" spans="2:21" ht="12.75">
      <c r="B436" s="259"/>
      <c r="C436" s="259"/>
      <c r="D436" s="217"/>
      <c r="E436" s="217"/>
      <c r="F436" s="216"/>
      <c r="G436" s="258"/>
      <c r="H436" s="259"/>
      <c r="I436" s="260"/>
      <c r="J436" s="32" t="s">
        <v>1614</v>
      </c>
      <c r="K436" s="42">
        <f>SUM(K429:K435)</f>
        <v>0</v>
      </c>
      <c r="U436" s="116"/>
    </row>
    <row r="437" spans="2:21" ht="12.75">
      <c r="B437" s="259"/>
      <c r="C437" s="259"/>
      <c r="D437" s="217"/>
      <c r="E437" s="217"/>
      <c r="F437" s="216"/>
      <c r="G437" s="258"/>
      <c r="H437" s="259"/>
      <c r="I437" s="260"/>
      <c r="J437" s="32" t="s">
        <v>1615</v>
      </c>
      <c r="K437" s="42">
        <f>K436+K425</f>
        <v>0</v>
      </c>
      <c r="U437" s="116"/>
    </row>
    <row r="438" spans="2:21" ht="12.75">
      <c r="B438" s="259"/>
      <c r="C438" s="259"/>
      <c r="D438" s="217"/>
      <c r="E438" s="217"/>
      <c r="F438" s="216"/>
      <c r="G438" s="258"/>
      <c r="H438" s="259"/>
      <c r="I438" s="260"/>
      <c r="J438" s="261"/>
      <c r="K438" s="316"/>
      <c r="U438" s="116"/>
    </row>
    <row r="439" spans="2:21" ht="12.75">
      <c r="B439" s="259"/>
      <c r="C439" s="259"/>
      <c r="D439" s="217"/>
      <c r="E439" s="217"/>
      <c r="F439" s="216"/>
      <c r="G439" s="258"/>
      <c r="H439" s="259"/>
      <c r="I439" s="260"/>
      <c r="J439" s="261"/>
      <c r="K439" s="316"/>
      <c r="U439" s="116"/>
    </row>
    <row r="440" spans="2:21" ht="12.75">
      <c r="B440" s="45" t="s">
        <v>1616</v>
      </c>
      <c r="K440" s="116"/>
      <c r="O440" s="77">
        <v>28048</v>
      </c>
      <c r="U440" s="116"/>
    </row>
    <row r="441" spans="2:21" ht="12.75">
      <c r="B441" s="45" t="s">
        <v>1617</v>
      </c>
      <c r="K441" s="116"/>
      <c r="O441" s="77">
        <v>28049</v>
      </c>
      <c r="U441" s="116"/>
    </row>
    <row r="442" spans="4:21" ht="26.25">
      <c r="D442" s="194" t="s">
        <v>19</v>
      </c>
      <c r="E442" s="194" t="s">
        <v>33</v>
      </c>
      <c r="F442" s="113" t="s">
        <v>35</v>
      </c>
      <c r="G442" s="118" t="s">
        <v>34</v>
      </c>
      <c r="H442" s="45" t="s">
        <v>34</v>
      </c>
      <c r="I442" s="220">
        <v>109</v>
      </c>
      <c r="J442" s="252">
        <v>0</v>
      </c>
      <c r="K442" s="116">
        <f>J442*I442</f>
        <v>0</v>
      </c>
      <c r="O442" s="77">
        <v>67064</v>
      </c>
      <c r="P442" s="77">
        <v>28049</v>
      </c>
      <c r="R442" s="77">
        <v>5634</v>
      </c>
      <c r="U442" s="116"/>
    </row>
    <row r="443" spans="4:21" ht="12.75">
      <c r="D443" s="194" t="s">
        <v>24</v>
      </c>
      <c r="E443" s="194" t="s">
        <v>1059</v>
      </c>
      <c r="F443" s="113" t="s">
        <v>1060</v>
      </c>
      <c r="G443" s="118" t="s">
        <v>34</v>
      </c>
      <c r="H443" s="45" t="s">
        <v>34</v>
      </c>
      <c r="I443" s="220">
        <v>221</v>
      </c>
      <c r="J443" s="252">
        <v>0</v>
      </c>
      <c r="K443" s="116">
        <f>J443*I443</f>
        <v>0</v>
      </c>
      <c r="O443" s="77">
        <v>67065</v>
      </c>
      <c r="P443" s="77">
        <v>28049</v>
      </c>
      <c r="R443" s="77">
        <v>5636</v>
      </c>
      <c r="U443" s="116"/>
    </row>
    <row r="444" spans="2:18" ht="26.25">
      <c r="B444" s="256"/>
      <c r="C444" s="256"/>
      <c r="D444" s="135" t="s">
        <v>27</v>
      </c>
      <c r="E444" s="135" t="s">
        <v>2172</v>
      </c>
      <c r="F444" s="329" t="s">
        <v>2173</v>
      </c>
      <c r="G444" s="330" t="s">
        <v>34</v>
      </c>
      <c r="H444" s="256" t="s">
        <v>34</v>
      </c>
      <c r="I444" s="260">
        <v>2425</v>
      </c>
      <c r="J444" s="46">
        <v>0</v>
      </c>
      <c r="K444" s="316">
        <f>J444*I444</f>
        <v>0</v>
      </c>
      <c r="O444" s="77">
        <v>67191</v>
      </c>
      <c r="P444" s="77">
        <v>28122</v>
      </c>
      <c r="R444" s="77">
        <v>5634</v>
      </c>
    </row>
    <row r="445" spans="2:18" ht="26.25">
      <c r="B445" s="262"/>
      <c r="C445" s="262"/>
      <c r="D445" s="142" t="s">
        <v>28</v>
      </c>
      <c r="E445" s="142" t="s">
        <v>2175</v>
      </c>
      <c r="F445" s="331" t="s">
        <v>2176</v>
      </c>
      <c r="G445" s="312" t="s">
        <v>34</v>
      </c>
      <c r="H445" s="262" t="s">
        <v>34</v>
      </c>
      <c r="I445" s="219">
        <v>147</v>
      </c>
      <c r="J445" s="266">
        <v>0</v>
      </c>
      <c r="K445" s="162">
        <f>J445*I445</f>
        <v>0</v>
      </c>
      <c r="O445" s="77">
        <v>67196</v>
      </c>
      <c r="P445" s="77">
        <v>28122</v>
      </c>
      <c r="R445" s="77">
        <v>5816</v>
      </c>
    </row>
    <row r="446" spans="2:21" ht="12.75">
      <c r="B446" s="259"/>
      <c r="C446" s="259"/>
      <c r="D446" s="217"/>
      <c r="E446" s="217"/>
      <c r="F446" s="216"/>
      <c r="G446" s="258"/>
      <c r="H446" s="259"/>
      <c r="I446" s="260"/>
      <c r="J446" s="32" t="s">
        <v>1618</v>
      </c>
      <c r="K446" s="42">
        <f>SUM(K442:K445)</f>
        <v>0</v>
      </c>
      <c r="U446" s="116"/>
    </row>
    <row r="447" spans="2:21" ht="12.75">
      <c r="B447" s="259"/>
      <c r="C447" s="259"/>
      <c r="D447" s="217"/>
      <c r="E447" s="217"/>
      <c r="F447" s="216"/>
      <c r="G447" s="258"/>
      <c r="H447" s="259"/>
      <c r="I447" s="260"/>
      <c r="J447" s="261"/>
      <c r="K447" s="316"/>
      <c r="U447" s="116"/>
    </row>
    <row r="448" spans="2:21" ht="12.75">
      <c r="B448" s="259"/>
      <c r="C448" s="259"/>
      <c r="D448" s="217"/>
      <c r="E448" s="217"/>
      <c r="F448" s="216"/>
      <c r="G448" s="258"/>
      <c r="H448" s="259"/>
      <c r="I448" s="260"/>
      <c r="J448" s="261"/>
      <c r="K448" s="316"/>
      <c r="U448" s="116"/>
    </row>
    <row r="449" spans="2:21" ht="12.75">
      <c r="B449" s="45" t="s">
        <v>1619</v>
      </c>
      <c r="K449" s="116"/>
      <c r="O449" s="77">
        <v>28050</v>
      </c>
      <c r="U449" s="116"/>
    </row>
    <row r="450" spans="2:21" ht="12.75">
      <c r="B450" s="265"/>
      <c r="C450" s="265"/>
      <c r="D450" s="218" t="s">
        <v>19</v>
      </c>
      <c r="E450" s="218" t="s">
        <v>142</v>
      </c>
      <c r="F450" s="114" t="s">
        <v>2174</v>
      </c>
      <c r="G450" s="264" t="s">
        <v>39</v>
      </c>
      <c r="H450" s="265" t="s">
        <v>39</v>
      </c>
      <c r="I450" s="219">
        <v>1647</v>
      </c>
      <c r="J450" s="161">
        <v>0</v>
      </c>
      <c r="K450" s="162">
        <f>J450*I450</f>
        <v>0</v>
      </c>
      <c r="O450" s="77">
        <v>67068</v>
      </c>
      <c r="P450" s="77">
        <v>28050</v>
      </c>
      <c r="R450" s="77">
        <v>5916</v>
      </c>
      <c r="U450" s="116"/>
    </row>
    <row r="451" spans="2:21" ht="12.75">
      <c r="B451" s="259"/>
      <c r="C451" s="259"/>
      <c r="D451" s="217"/>
      <c r="E451" s="217"/>
      <c r="F451" s="216"/>
      <c r="G451" s="258"/>
      <c r="H451" s="259"/>
      <c r="I451" s="260"/>
      <c r="J451" s="32" t="s">
        <v>1620</v>
      </c>
      <c r="K451" s="42">
        <f>SUM(K450)</f>
        <v>0</v>
      </c>
      <c r="U451" s="116"/>
    </row>
    <row r="452" spans="2:21" ht="12.75">
      <c r="B452" s="259"/>
      <c r="C452" s="259"/>
      <c r="D452" s="217"/>
      <c r="E452" s="217"/>
      <c r="F452" s="216"/>
      <c r="G452" s="258"/>
      <c r="H452" s="259"/>
      <c r="I452" s="260"/>
      <c r="J452" s="40"/>
      <c r="K452" s="42"/>
      <c r="U452" s="116"/>
    </row>
    <row r="453" spans="2:21" ht="12.75">
      <c r="B453" s="259"/>
      <c r="C453" s="259"/>
      <c r="D453" s="217"/>
      <c r="E453" s="217"/>
      <c r="F453" s="216"/>
      <c r="G453" s="258"/>
      <c r="H453" s="259"/>
      <c r="I453" s="260"/>
      <c r="J453" s="261"/>
      <c r="K453" s="316"/>
      <c r="U453" s="116"/>
    </row>
    <row r="454" spans="2:21" ht="12.75">
      <c r="B454" s="45" t="s">
        <v>1621</v>
      </c>
      <c r="K454" s="116"/>
      <c r="O454" s="77">
        <v>28051</v>
      </c>
      <c r="U454" s="116"/>
    </row>
    <row r="455" spans="2:21" ht="26.25">
      <c r="B455" s="265"/>
      <c r="C455" s="265"/>
      <c r="D455" s="218" t="s">
        <v>19</v>
      </c>
      <c r="E455" s="218" t="s">
        <v>1261</v>
      </c>
      <c r="F455" s="114" t="s">
        <v>1262</v>
      </c>
      <c r="G455" s="264" t="s">
        <v>39</v>
      </c>
      <c r="H455" s="265" t="s">
        <v>39</v>
      </c>
      <c r="I455" s="219">
        <v>454</v>
      </c>
      <c r="J455" s="161">
        <v>0</v>
      </c>
      <c r="K455" s="162">
        <f>J455*I455</f>
        <v>0</v>
      </c>
      <c r="O455" s="77">
        <v>67069</v>
      </c>
      <c r="P455" s="77">
        <v>28051</v>
      </c>
      <c r="R455" s="77">
        <v>6020</v>
      </c>
      <c r="U455" s="116"/>
    </row>
    <row r="456" spans="2:21" ht="12.75">
      <c r="B456" s="259"/>
      <c r="C456" s="259"/>
      <c r="D456" s="217"/>
      <c r="E456" s="217"/>
      <c r="F456" s="216"/>
      <c r="G456" s="258"/>
      <c r="H456" s="259"/>
      <c r="I456" s="260"/>
      <c r="J456" s="32" t="s">
        <v>1622</v>
      </c>
      <c r="K456" s="42">
        <f>SUM(K455)</f>
        <v>0</v>
      </c>
      <c r="U456" s="116"/>
    </row>
    <row r="457" spans="2:21" ht="12.75">
      <c r="B457" s="259"/>
      <c r="C457" s="259"/>
      <c r="D457" s="217"/>
      <c r="E457" s="217"/>
      <c r="F457" s="216"/>
      <c r="G457" s="258"/>
      <c r="H457" s="259"/>
      <c r="I457" s="260"/>
      <c r="J457" s="261"/>
      <c r="K457" s="316"/>
      <c r="U457" s="116"/>
    </row>
    <row r="458" spans="2:21" ht="12.75">
      <c r="B458" s="259"/>
      <c r="C458" s="259"/>
      <c r="D458" s="217"/>
      <c r="E458" s="217"/>
      <c r="F458" s="216"/>
      <c r="G458" s="258"/>
      <c r="H458" s="259"/>
      <c r="I458" s="260"/>
      <c r="J458" s="261"/>
      <c r="K458" s="316"/>
      <c r="U458" s="116"/>
    </row>
    <row r="459" spans="2:21" ht="12.75">
      <c r="B459" s="45" t="s">
        <v>1623</v>
      </c>
      <c r="K459" s="116"/>
      <c r="O459" s="77">
        <v>28052</v>
      </c>
      <c r="U459" s="116"/>
    </row>
    <row r="460" spans="2:21" ht="12.75">
      <c r="B460" s="265"/>
      <c r="C460" s="265"/>
      <c r="D460" s="218" t="s">
        <v>19</v>
      </c>
      <c r="E460" s="218" t="s">
        <v>1013</v>
      </c>
      <c r="F460" s="114" t="s">
        <v>1624</v>
      </c>
      <c r="G460" s="264" t="s">
        <v>39</v>
      </c>
      <c r="H460" s="265" t="s">
        <v>39</v>
      </c>
      <c r="I460" s="219">
        <v>1647</v>
      </c>
      <c r="J460" s="161">
        <v>0</v>
      </c>
      <c r="K460" s="162">
        <f>J460*I460</f>
        <v>0</v>
      </c>
      <c r="O460" s="77">
        <v>67070</v>
      </c>
      <c r="P460" s="77">
        <v>28052</v>
      </c>
      <c r="R460" s="77">
        <v>6226</v>
      </c>
      <c r="U460" s="116"/>
    </row>
    <row r="461" spans="2:21" ht="12.75">
      <c r="B461" s="259"/>
      <c r="C461" s="259"/>
      <c r="D461" s="217"/>
      <c r="E461" s="217"/>
      <c r="F461" s="216"/>
      <c r="G461" s="258"/>
      <c r="H461" s="259"/>
      <c r="I461" s="260"/>
      <c r="J461" s="32" t="s">
        <v>1625</v>
      </c>
      <c r="K461" s="42">
        <f>SUM(K460)</f>
        <v>0</v>
      </c>
      <c r="U461" s="116"/>
    </row>
    <row r="462" spans="2:21" ht="12.75">
      <c r="B462" s="259"/>
      <c r="C462" s="259"/>
      <c r="D462" s="217"/>
      <c r="E462" s="217"/>
      <c r="F462" s="216"/>
      <c r="G462" s="258"/>
      <c r="H462" s="259"/>
      <c r="I462" s="260"/>
      <c r="J462" s="261"/>
      <c r="K462" s="316"/>
      <c r="U462" s="116"/>
    </row>
    <row r="463" spans="2:21" ht="12.75">
      <c r="B463" s="259"/>
      <c r="C463" s="259"/>
      <c r="D463" s="217"/>
      <c r="E463" s="217"/>
      <c r="F463" s="216"/>
      <c r="G463" s="258"/>
      <c r="H463" s="259"/>
      <c r="I463" s="260"/>
      <c r="J463" s="261"/>
      <c r="K463" s="316"/>
      <c r="U463" s="116"/>
    </row>
    <row r="464" spans="2:21" ht="12.75">
      <c r="B464" s="45" t="s">
        <v>1626</v>
      </c>
      <c r="K464" s="116"/>
      <c r="O464" s="77">
        <v>28053</v>
      </c>
      <c r="U464" s="116"/>
    </row>
    <row r="465" spans="2:21" ht="12.75">
      <c r="B465" s="265"/>
      <c r="C465" s="265"/>
      <c r="D465" s="218" t="s">
        <v>19</v>
      </c>
      <c r="E465" s="218" t="s">
        <v>1018</v>
      </c>
      <c r="F465" s="114" t="s">
        <v>1019</v>
      </c>
      <c r="G465" s="264" t="s">
        <v>39</v>
      </c>
      <c r="H465" s="265" t="s">
        <v>39</v>
      </c>
      <c r="I465" s="219">
        <v>727</v>
      </c>
      <c r="J465" s="161">
        <v>0</v>
      </c>
      <c r="K465" s="162">
        <f>J465*I465</f>
        <v>0</v>
      </c>
      <c r="L465" s="55" t="s">
        <v>1020</v>
      </c>
      <c r="O465" s="77">
        <v>67071</v>
      </c>
      <c r="P465" s="77">
        <v>28053</v>
      </c>
      <c r="R465" s="77">
        <v>3757</v>
      </c>
      <c r="S465" s="77" t="s">
        <v>1020</v>
      </c>
      <c r="U465" s="116"/>
    </row>
    <row r="466" spans="2:21" ht="12.75">
      <c r="B466" s="259"/>
      <c r="C466" s="259"/>
      <c r="D466" s="217"/>
      <c r="E466" s="217"/>
      <c r="F466" s="216"/>
      <c r="G466" s="258"/>
      <c r="H466" s="259"/>
      <c r="I466" s="260"/>
      <c r="J466" s="32" t="s">
        <v>1627</v>
      </c>
      <c r="K466" s="42">
        <f>SUM(K465)</f>
        <v>0</v>
      </c>
      <c r="U466" s="116"/>
    </row>
    <row r="467" spans="2:21" ht="12.75">
      <c r="B467" s="259"/>
      <c r="C467" s="259"/>
      <c r="D467" s="217"/>
      <c r="E467" s="217"/>
      <c r="F467" s="216"/>
      <c r="G467" s="258"/>
      <c r="H467" s="259"/>
      <c r="I467" s="260"/>
      <c r="J467" s="261"/>
      <c r="K467" s="316"/>
      <c r="U467" s="116"/>
    </row>
    <row r="468" spans="2:21" ht="12.75">
      <c r="B468" s="259"/>
      <c r="C468" s="259"/>
      <c r="D468" s="217"/>
      <c r="E468" s="217"/>
      <c r="F468" s="216"/>
      <c r="G468" s="258"/>
      <c r="H468" s="259"/>
      <c r="I468" s="260"/>
      <c r="J468" s="261"/>
      <c r="K468" s="316"/>
      <c r="U468" s="116"/>
    </row>
    <row r="469" spans="2:21" ht="12.75">
      <c r="B469" s="45" t="s">
        <v>1628</v>
      </c>
      <c r="K469" s="116"/>
      <c r="O469" s="77">
        <v>28054</v>
      </c>
      <c r="U469" s="116"/>
    </row>
    <row r="470" spans="4:21" ht="12.75">
      <c r="D470" s="194" t="s">
        <v>19</v>
      </c>
      <c r="E470" s="194" t="s">
        <v>1065</v>
      </c>
      <c r="F470" s="113" t="s">
        <v>1066</v>
      </c>
      <c r="G470" s="118" t="s">
        <v>34</v>
      </c>
      <c r="H470" s="45" t="s">
        <v>34</v>
      </c>
      <c r="I470" s="220">
        <v>221</v>
      </c>
      <c r="J470" s="252">
        <v>0</v>
      </c>
      <c r="K470" s="116">
        <f>J470*I470</f>
        <v>0</v>
      </c>
      <c r="O470" s="77">
        <v>67072</v>
      </c>
      <c r="P470" s="77">
        <v>28054</v>
      </c>
      <c r="R470" s="77">
        <v>6606</v>
      </c>
      <c r="U470" s="116"/>
    </row>
    <row r="471" spans="4:21" ht="12.75">
      <c r="D471" s="194" t="s">
        <v>24</v>
      </c>
      <c r="E471" s="194" t="s">
        <v>2179</v>
      </c>
      <c r="F471" s="113" t="s">
        <v>2180</v>
      </c>
      <c r="G471" s="118" t="s">
        <v>34</v>
      </c>
      <c r="H471" s="45" t="s">
        <v>34</v>
      </c>
      <c r="I471" s="220">
        <v>2472</v>
      </c>
      <c r="J471" s="252">
        <v>0</v>
      </c>
      <c r="K471" s="116">
        <f>J471*I471</f>
        <v>0</v>
      </c>
      <c r="O471" s="77">
        <v>67073</v>
      </c>
      <c r="P471" s="77">
        <v>28054</v>
      </c>
      <c r="R471" s="77">
        <v>6608</v>
      </c>
      <c r="U471" s="116"/>
    </row>
    <row r="472" spans="4:21" ht="12.75">
      <c r="D472" s="194" t="s">
        <v>27</v>
      </c>
      <c r="E472" s="194" t="s">
        <v>1023</v>
      </c>
      <c r="F472" s="113" t="s">
        <v>1067</v>
      </c>
      <c r="G472" s="118" t="s">
        <v>34</v>
      </c>
      <c r="H472" s="45" t="s">
        <v>39</v>
      </c>
      <c r="I472" s="220">
        <v>2693</v>
      </c>
      <c r="J472" s="252">
        <v>0</v>
      </c>
      <c r="K472" s="116">
        <f>J472*I472</f>
        <v>0</v>
      </c>
      <c r="O472" s="77">
        <v>67074</v>
      </c>
      <c r="P472" s="77">
        <v>28054</v>
      </c>
      <c r="R472" s="77">
        <v>6614</v>
      </c>
      <c r="U472" s="116"/>
    </row>
    <row r="473" spans="2:21" ht="26.25">
      <c r="B473" s="265"/>
      <c r="C473" s="265"/>
      <c r="D473" s="218" t="s">
        <v>28</v>
      </c>
      <c r="E473" s="218" t="s">
        <v>1025</v>
      </c>
      <c r="F473" s="114" t="s">
        <v>1459</v>
      </c>
      <c r="G473" s="264" t="s">
        <v>1027</v>
      </c>
      <c r="H473" s="265" t="s">
        <v>1028</v>
      </c>
      <c r="I473" s="219">
        <v>276</v>
      </c>
      <c r="J473" s="161">
        <v>0</v>
      </c>
      <c r="K473" s="162">
        <f>J473*I473</f>
        <v>0</v>
      </c>
      <c r="O473" s="77">
        <v>67075</v>
      </c>
      <c r="P473" s="77">
        <v>28054</v>
      </c>
      <c r="R473" s="77">
        <v>6618</v>
      </c>
      <c r="U473" s="116"/>
    </row>
    <row r="474" spans="2:21" ht="12.75">
      <c r="B474" s="259"/>
      <c r="C474" s="259"/>
      <c r="D474" s="217"/>
      <c r="E474" s="217"/>
      <c r="F474" s="216"/>
      <c r="G474" s="258"/>
      <c r="H474" s="259"/>
      <c r="I474" s="260"/>
      <c r="J474" s="32" t="s">
        <v>1629</v>
      </c>
      <c r="K474" s="42">
        <f>SUM(K470:K473)</f>
        <v>0</v>
      </c>
      <c r="U474" s="116"/>
    </row>
    <row r="475" spans="2:21" ht="12.75">
      <c r="B475" s="259"/>
      <c r="C475" s="259"/>
      <c r="D475" s="217"/>
      <c r="E475" s="217"/>
      <c r="F475" s="216"/>
      <c r="G475" s="258"/>
      <c r="H475" s="259"/>
      <c r="I475" s="260"/>
      <c r="J475" s="32" t="s">
        <v>1630</v>
      </c>
      <c r="K475" s="42">
        <f>K474+K466+K461+K456+K451+K446</f>
        <v>0</v>
      </c>
      <c r="U475" s="116"/>
    </row>
    <row r="476" spans="2:21" ht="12.75">
      <c r="B476" s="259"/>
      <c r="C476" s="259"/>
      <c r="D476" s="217"/>
      <c r="E476" s="217"/>
      <c r="F476" s="216"/>
      <c r="G476" s="258"/>
      <c r="H476" s="259"/>
      <c r="I476" s="260"/>
      <c r="J476" s="261"/>
      <c r="K476" s="316"/>
      <c r="U476" s="116"/>
    </row>
    <row r="477" spans="2:21" ht="12.75">
      <c r="B477" s="259"/>
      <c r="C477" s="259"/>
      <c r="D477" s="217"/>
      <c r="E477" s="217"/>
      <c r="F477" s="216"/>
      <c r="G477" s="258"/>
      <c r="H477" s="259"/>
      <c r="I477" s="260"/>
      <c r="J477" s="261"/>
      <c r="K477" s="316"/>
      <c r="U477" s="116"/>
    </row>
    <row r="478" spans="2:21" ht="12.75">
      <c r="B478" s="45" t="s">
        <v>1631</v>
      </c>
      <c r="K478" s="116"/>
      <c r="O478" s="77">
        <v>28055</v>
      </c>
      <c r="U478" s="116"/>
    </row>
    <row r="479" spans="2:21" ht="12.75">
      <c r="B479" s="45" t="s">
        <v>1632</v>
      </c>
      <c r="K479" s="116"/>
      <c r="O479" s="77">
        <v>28056</v>
      </c>
      <c r="U479" s="116"/>
    </row>
    <row r="480" spans="4:21" ht="26.25">
      <c r="D480" s="194" t="s">
        <v>19</v>
      </c>
      <c r="E480" s="194" t="s">
        <v>1035</v>
      </c>
      <c r="F480" s="113" t="s">
        <v>1464</v>
      </c>
      <c r="G480" s="118" t="s">
        <v>34</v>
      </c>
      <c r="H480" s="45" t="s">
        <v>34</v>
      </c>
      <c r="I480" s="220">
        <v>267</v>
      </c>
      <c r="J480" s="252">
        <v>0</v>
      </c>
      <c r="K480" s="116">
        <f>J480*I480</f>
        <v>0</v>
      </c>
      <c r="O480" s="77">
        <v>67076</v>
      </c>
      <c r="P480" s="77">
        <v>28056</v>
      </c>
      <c r="R480" s="77">
        <v>6636</v>
      </c>
      <c r="U480" s="116"/>
    </row>
    <row r="481" spans="4:21" ht="26.25">
      <c r="D481" s="194" t="s">
        <v>24</v>
      </c>
      <c r="E481" s="194" t="s">
        <v>1633</v>
      </c>
      <c r="F481" s="113" t="s">
        <v>1634</v>
      </c>
      <c r="G481" s="118" t="s">
        <v>39</v>
      </c>
      <c r="H481" s="45" t="s">
        <v>39</v>
      </c>
      <c r="I481" s="220">
        <v>1211</v>
      </c>
      <c r="J481" s="252">
        <v>0</v>
      </c>
      <c r="K481" s="116">
        <f>J481*I481</f>
        <v>0</v>
      </c>
      <c r="O481" s="77">
        <v>67077</v>
      </c>
      <c r="P481" s="77">
        <v>28056</v>
      </c>
      <c r="R481" s="77">
        <v>12193</v>
      </c>
      <c r="U481" s="116"/>
    </row>
    <row r="482" spans="2:21" ht="26.25">
      <c r="B482" s="265"/>
      <c r="C482" s="265"/>
      <c r="D482" s="218" t="s">
        <v>27</v>
      </c>
      <c r="E482" s="218" t="s">
        <v>1557</v>
      </c>
      <c r="F482" s="114" t="s">
        <v>1558</v>
      </c>
      <c r="G482" s="264" t="s">
        <v>39</v>
      </c>
      <c r="H482" s="265" t="s">
        <v>39</v>
      </c>
      <c r="I482" s="219">
        <v>117</v>
      </c>
      <c r="J482" s="161">
        <v>0</v>
      </c>
      <c r="K482" s="162">
        <f>J482*I482</f>
        <v>0</v>
      </c>
      <c r="O482" s="77">
        <v>67078</v>
      </c>
      <c r="P482" s="77">
        <v>28056</v>
      </c>
      <c r="R482" s="77">
        <v>12253</v>
      </c>
      <c r="U482" s="116"/>
    </row>
    <row r="483" spans="2:21" ht="12.75">
      <c r="B483" s="259"/>
      <c r="C483" s="259"/>
      <c r="D483" s="217"/>
      <c r="E483" s="217"/>
      <c r="F483" s="216"/>
      <c r="G483" s="258"/>
      <c r="H483" s="259"/>
      <c r="I483" s="260"/>
      <c r="J483" s="32" t="s">
        <v>1635</v>
      </c>
      <c r="K483" s="42">
        <f>SUM(K480:K482)</f>
        <v>0</v>
      </c>
      <c r="U483" s="116"/>
    </row>
    <row r="484" spans="2:21" ht="12.75">
      <c r="B484" s="259"/>
      <c r="C484" s="259"/>
      <c r="D484" s="217"/>
      <c r="E484" s="217"/>
      <c r="F484" s="216"/>
      <c r="G484" s="258"/>
      <c r="H484" s="259"/>
      <c r="I484" s="260"/>
      <c r="J484" s="261"/>
      <c r="K484" s="316"/>
      <c r="U484" s="116"/>
    </row>
    <row r="485" spans="2:21" ht="12.75">
      <c r="B485" s="259"/>
      <c r="C485" s="259"/>
      <c r="D485" s="217"/>
      <c r="E485" s="217"/>
      <c r="F485" s="216"/>
      <c r="G485" s="258"/>
      <c r="H485" s="259"/>
      <c r="I485" s="260"/>
      <c r="J485" s="261"/>
      <c r="K485" s="316"/>
      <c r="U485" s="116"/>
    </row>
    <row r="486" spans="2:21" ht="12.75">
      <c r="B486" s="45" t="s">
        <v>1636</v>
      </c>
      <c r="K486" s="116"/>
      <c r="O486" s="77">
        <v>28057</v>
      </c>
      <c r="U486" s="116"/>
    </row>
    <row r="487" spans="2:21" ht="26.25">
      <c r="B487" s="259"/>
      <c r="C487" s="259"/>
      <c r="D487" s="217" t="s">
        <v>19</v>
      </c>
      <c r="E487" s="217" t="s">
        <v>1637</v>
      </c>
      <c r="F487" s="216" t="s">
        <v>1638</v>
      </c>
      <c r="G487" s="258" t="s">
        <v>39</v>
      </c>
      <c r="H487" s="259" t="s">
        <v>39</v>
      </c>
      <c r="I487" s="260">
        <v>1206</v>
      </c>
      <c r="J487" s="261">
        <v>0</v>
      </c>
      <c r="K487" s="316">
        <f>J487*I487</f>
        <v>0</v>
      </c>
      <c r="O487" s="77">
        <v>67079</v>
      </c>
      <c r="P487" s="77">
        <v>28057</v>
      </c>
      <c r="R487" s="77">
        <v>12322</v>
      </c>
      <c r="U487" s="116"/>
    </row>
    <row r="488" spans="2:21" ht="12.75">
      <c r="B488" s="265"/>
      <c r="C488" s="265"/>
      <c r="D488" s="218" t="s">
        <v>24</v>
      </c>
      <c r="E488" s="218" t="s">
        <v>2192</v>
      </c>
      <c r="F488" s="114" t="s">
        <v>2193</v>
      </c>
      <c r="G488" s="264" t="s">
        <v>39</v>
      </c>
      <c r="H488" s="265" t="s">
        <v>39</v>
      </c>
      <c r="I488" s="219">
        <v>1211</v>
      </c>
      <c r="J488" s="161">
        <v>0</v>
      </c>
      <c r="K488" s="162">
        <f>J488*I488</f>
        <v>0</v>
      </c>
      <c r="O488" s="77">
        <v>66846</v>
      </c>
      <c r="P488" s="77">
        <v>27911</v>
      </c>
      <c r="R488" s="77">
        <v>12300</v>
      </c>
      <c r="U488" s="116"/>
    </row>
    <row r="489" spans="2:21" ht="12.75">
      <c r="B489" s="259"/>
      <c r="C489" s="259"/>
      <c r="D489" s="217"/>
      <c r="E489" s="217"/>
      <c r="F489" s="216"/>
      <c r="G489" s="258"/>
      <c r="H489" s="259"/>
      <c r="I489" s="260"/>
      <c r="J489" s="32" t="s">
        <v>1639</v>
      </c>
      <c r="K489" s="42">
        <f>SUM(K487:K488)</f>
        <v>0</v>
      </c>
      <c r="U489" s="116"/>
    </row>
    <row r="490" spans="2:21" ht="12.75">
      <c r="B490" s="259"/>
      <c r="C490" s="259"/>
      <c r="D490" s="217"/>
      <c r="E490" s="217"/>
      <c r="F490" s="216"/>
      <c r="G490" s="258"/>
      <c r="H490" s="259"/>
      <c r="I490" s="260"/>
      <c r="J490" s="261"/>
      <c r="K490" s="316"/>
      <c r="U490" s="116"/>
    </row>
    <row r="491" spans="2:21" ht="12.75">
      <c r="B491" s="259"/>
      <c r="C491" s="259"/>
      <c r="D491" s="217"/>
      <c r="E491" s="217"/>
      <c r="F491" s="216"/>
      <c r="G491" s="258"/>
      <c r="H491" s="259"/>
      <c r="I491" s="260"/>
      <c r="J491" s="261"/>
      <c r="K491" s="316"/>
      <c r="U491" s="116"/>
    </row>
    <row r="492" spans="2:21" ht="12.75">
      <c r="B492" s="45" t="s">
        <v>1640</v>
      </c>
      <c r="K492" s="116"/>
      <c r="O492" s="77">
        <v>28058</v>
      </c>
      <c r="U492" s="116"/>
    </row>
    <row r="493" spans="2:21" ht="26.25">
      <c r="B493" s="259"/>
      <c r="C493" s="259"/>
      <c r="D493" s="217" t="s">
        <v>19</v>
      </c>
      <c r="E493" s="217" t="s">
        <v>1299</v>
      </c>
      <c r="F493" s="216" t="s">
        <v>2196</v>
      </c>
      <c r="G493" s="258" t="s">
        <v>112</v>
      </c>
      <c r="H493" s="259" t="s">
        <v>112</v>
      </c>
      <c r="I493" s="260">
        <v>106</v>
      </c>
      <c r="J493" s="261">
        <v>0</v>
      </c>
      <c r="K493" s="316">
        <f>J493*I493</f>
        <v>0</v>
      </c>
      <c r="O493" s="77">
        <v>67080</v>
      </c>
      <c r="P493" s="77">
        <v>28058</v>
      </c>
      <c r="R493" s="77">
        <v>7359</v>
      </c>
      <c r="U493" s="116"/>
    </row>
    <row r="494" spans="2:18" ht="26.25">
      <c r="B494" s="262"/>
      <c r="C494" s="262"/>
      <c r="D494" s="142" t="s">
        <v>24</v>
      </c>
      <c r="E494" s="142" t="s">
        <v>2307</v>
      </c>
      <c r="F494" s="331" t="s">
        <v>2308</v>
      </c>
      <c r="G494" s="312" t="s">
        <v>112</v>
      </c>
      <c r="H494" s="262" t="s">
        <v>112</v>
      </c>
      <c r="I494" s="219">
        <v>4</v>
      </c>
      <c r="J494" s="266">
        <v>0</v>
      </c>
      <c r="K494" s="162">
        <f>J494*I494</f>
        <v>0</v>
      </c>
      <c r="O494" s="77">
        <v>67220</v>
      </c>
      <c r="P494" s="77">
        <v>28131</v>
      </c>
      <c r="R494" s="77">
        <v>7376</v>
      </c>
    </row>
    <row r="495" spans="2:21" ht="12.75">
      <c r="B495" s="259"/>
      <c r="C495" s="259"/>
      <c r="D495" s="217"/>
      <c r="E495" s="217"/>
      <c r="F495" s="216"/>
      <c r="G495" s="258"/>
      <c r="H495" s="259"/>
      <c r="I495" s="260"/>
      <c r="J495" s="32" t="s">
        <v>1641</v>
      </c>
      <c r="K495" s="42">
        <f>SUM(K493:K494)</f>
        <v>0</v>
      </c>
      <c r="U495" s="116"/>
    </row>
    <row r="496" spans="2:21" ht="12.75">
      <c r="B496" s="259"/>
      <c r="C496" s="259"/>
      <c r="D496" s="217"/>
      <c r="E496" s="217"/>
      <c r="F496" s="216"/>
      <c r="G496" s="258"/>
      <c r="H496" s="259"/>
      <c r="I496" s="260"/>
      <c r="J496" s="261"/>
      <c r="K496" s="316"/>
      <c r="U496" s="116"/>
    </row>
    <row r="497" spans="2:21" ht="12.75">
      <c r="B497" s="259"/>
      <c r="C497" s="259"/>
      <c r="D497" s="217"/>
      <c r="E497" s="217"/>
      <c r="F497" s="216"/>
      <c r="G497" s="258"/>
      <c r="H497" s="259"/>
      <c r="I497" s="260"/>
      <c r="J497" s="261"/>
      <c r="K497" s="316"/>
      <c r="U497" s="116"/>
    </row>
    <row r="498" spans="2:21" ht="12.75">
      <c r="B498" s="45" t="s">
        <v>1642</v>
      </c>
      <c r="K498" s="116"/>
      <c r="O498" s="77">
        <v>28059</v>
      </c>
      <c r="U498" s="116"/>
    </row>
    <row r="499" spans="4:21" ht="26.25">
      <c r="D499" s="194" t="s">
        <v>19</v>
      </c>
      <c r="E499" s="194" t="s">
        <v>1643</v>
      </c>
      <c r="F499" s="113" t="s">
        <v>1644</v>
      </c>
      <c r="G499" s="118" t="s">
        <v>39</v>
      </c>
      <c r="H499" s="45" t="s">
        <v>39</v>
      </c>
      <c r="I499" s="220">
        <v>123</v>
      </c>
      <c r="J499" s="252">
        <v>0</v>
      </c>
      <c r="K499" s="116">
        <f>J499*I499</f>
        <v>0</v>
      </c>
      <c r="O499" s="77">
        <v>67081</v>
      </c>
      <c r="P499" s="77">
        <v>28059</v>
      </c>
      <c r="R499" s="77">
        <v>7450</v>
      </c>
      <c r="U499" s="116"/>
    </row>
    <row r="500" spans="4:21" ht="26.25">
      <c r="D500" s="194" t="s">
        <v>24</v>
      </c>
      <c r="E500" s="194" t="s">
        <v>1303</v>
      </c>
      <c r="F500" s="113" t="s">
        <v>1304</v>
      </c>
      <c r="G500" s="118" t="s">
        <v>39</v>
      </c>
      <c r="H500" s="45" t="s">
        <v>39</v>
      </c>
      <c r="I500" s="220">
        <v>45</v>
      </c>
      <c r="J500" s="252">
        <v>0</v>
      </c>
      <c r="K500" s="116">
        <f>J500*I500</f>
        <v>0</v>
      </c>
      <c r="O500" s="77">
        <v>67082</v>
      </c>
      <c r="P500" s="77">
        <v>28059</v>
      </c>
      <c r="R500" s="77">
        <v>7451</v>
      </c>
      <c r="U500" s="116"/>
    </row>
    <row r="501" spans="2:21" ht="26.25">
      <c r="B501" s="265"/>
      <c r="C501" s="265"/>
      <c r="D501" s="218" t="s">
        <v>27</v>
      </c>
      <c r="E501" s="218" t="s">
        <v>1051</v>
      </c>
      <c r="F501" s="114" t="s">
        <v>1052</v>
      </c>
      <c r="G501" s="264" t="s">
        <v>39</v>
      </c>
      <c r="H501" s="265" t="s">
        <v>39</v>
      </c>
      <c r="I501" s="219">
        <v>166</v>
      </c>
      <c r="J501" s="161">
        <v>0</v>
      </c>
      <c r="K501" s="162">
        <f>J501*I501</f>
        <v>0</v>
      </c>
      <c r="O501" s="77">
        <v>67083</v>
      </c>
      <c r="P501" s="77">
        <v>28059</v>
      </c>
      <c r="R501" s="77">
        <v>7452</v>
      </c>
      <c r="U501" s="116"/>
    </row>
    <row r="502" spans="2:21" ht="12.75">
      <c r="B502" s="259"/>
      <c r="C502" s="259"/>
      <c r="D502" s="217"/>
      <c r="E502" s="217"/>
      <c r="F502" s="216"/>
      <c r="G502" s="258"/>
      <c r="H502" s="259"/>
      <c r="I502" s="260"/>
      <c r="J502" s="32" t="s">
        <v>1645</v>
      </c>
      <c r="K502" s="42">
        <f>SUM(K499:K501)</f>
        <v>0</v>
      </c>
      <c r="U502" s="116"/>
    </row>
    <row r="503" spans="2:21" ht="12.75">
      <c r="B503" s="259"/>
      <c r="C503" s="259"/>
      <c r="D503" s="217"/>
      <c r="E503" s="217"/>
      <c r="F503" s="216"/>
      <c r="G503" s="258"/>
      <c r="H503" s="259"/>
      <c r="I503" s="260"/>
      <c r="J503" s="32" t="s">
        <v>1646</v>
      </c>
      <c r="K503" s="42">
        <f>K502+K495+K489+K483</f>
        <v>0</v>
      </c>
      <c r="U503" s="116"/>
    </row>
    <row r="504" spans="2:21" ht="12.75">
      <c r="B504" s="259"/>
      <c r="C504" s="259"/>
      <c r="D504" s="217"/>
      <c r="E504" s="217"/>
      <c r="F504" s="216"/>
      <c r="G504" s="258"/>
      <c r="H504" s="259"/>
      <c r="I504" s="260"/>
      <c r="J504" s="261"/>
      <c r="K504" s="316"/>
      <c r="U504" s="116"/>
    </row>
    <row r="505" spans="2:21" ht="12.75">
      <c r="B505" s="259"/>
      <c r="C505" s="259"/>
      <c r="D505" s="217"/>
      <c r="E505" s="217"/>
      <c r="F505" s="216"/>
      <c r="G505" s="258"/>
      <c r="H505" s="259"/>
      <c r="I505" s="260"/>
      <c r="J505" s="261"/>
      <c r="K505" s="316"/>
      <c r="U505" s="116"/>
    </row>
    <row r="506" spans="2:21" ht="12.75">
      <c r="B506" s="45" t="s">
        <v>1647</v>
      </c>
      <c r="K506" s="116"/>
      <c r="O506" s="77">
        <v>28060</v>
      </c>
      <c r="U506" s="116"/>
    </row>
    <row r="507" spans="2:15" ht="12.75">
      <c r="B507" s="45" t="s">
        <v>2164</v>
      </c>
      <c r="K507" s="116"/>
      <c r="O507" s="77">
        <v>28134</v>
      </c>
    </row>
    <row r="508" spans="4:18" ht="39">
      <c r="D508" s="194" t="s">
        <v>19</v>
      </c>
      <c r="E508" s="194" t="s">
        <v>310</v>
      </c>
      <c r="F508" s="113" t="s">
        <v>2197</v>
      </c>
      <c r="G508" s="118" t="s">
        <v>112</v>
      </c>
      <c r="H508" s="45" t="s">
        <v>39</v>
      </c>
      <c r="I508" s="220">
        <v>96</v>
      </c>
      <c r="J508" s="252">
        <v>0</v>
      </c>
      <c r="K508" s="116">
        <f>J508*I508</f>
        <v>0</v>
      </c>
      <c r="O508" s="77">
        <v>67223</v>
      </c>
      <c r="P508" s="77">
        <v>28134</v>
      </c>
      <c r="R508" s="77">
        <v>7471</v>
      </c>
    </row>
    <row r="509" spans="2:18" ht="26.25">
      <c r="B509" s="262"/>
      <c r="C509" s="262"/>
      <c r="D509" s="142" t="s">
        <v>24</v>
      </c>
      <c r="E509" s="142" t="s">
        <v>2165</v>
      </c>
      <c r="F509" s="331" t="s">
        <v>2166</v>
      </c>
      <c r="G509" s="312" t="s">
        <v>112</v>
      </c>
      <c r="H509" s="262" t="s">
        <v>39</v>
      </c>
      <c r="I509" s="219">
        <v>51</v>
      </c>
      <c r="J509" s="266">
        <v>0</v>
      </c>
      <c r="K509" s="162">
        <f>J509*I509</f>
        <v>0</v>
      </c>
      <c r="O509" s="77">
        <v>67223</v>
      </c>
      <c r="P509" s="77">
        <v>28134</v>
      </c>
      <c r="R509" s="77">
        <v>7471</v>
      </c>
    </row>
    <row r="510" spans="10:11" ht="12.75">
      <c r="J510" s="32" t="s">
        <v>2167</v>
      </c>
      <c r="K510" s="59">
        <f>SUM(K508:K509)</f>
        <v>0</v>
      </c>
    </row>
    <row r="511" ht="12.75">
      <c r="K511" s="116"/>
    </row>
    <row r="512" ht="12.75">
      <c r="K512" s="116"/>
    </row>
    <row r="513" spans="2:21" ht="12.75">
      <c r="B513" s="45" t="s">
        <v>1648</v>
      </c>
      <c r="K513" s="116"/>
      <c r="O513" s="77">
        <v>28061</v>
      </c>
      <c r="U513" s="116"/>
    </row>
    <row r="514" spans="2:21" ht="52.5">
      <c r="B514" s="265"/>
      <c r="C514" s="265"/>
      <c r="D514" s="218" t="s">
        <v>19</v>
      </c>
      <c r="E514" s="218" t="s">
        <v>1316</v>
      </c>
      <c r="F514" s="114" t="s">
        <v>2485</v>
      </c>
      <c r="G514" s="264" t="s">
        <v>112</v>
      </c>
      <c r="H514" s="265" t="s">
        <v>112</v>
      </c>
      <c r="I514" s="219">
        <v>260</v>
      </c>
      <c r="J514" s="161">
        <v>0</v>
      </c>
      <c r="K514" s="162">
        <f>J514*I514</f>
        <v>0</v>
      </c>
      <c r="O514" s="77">
        <v>67084</v>
      </c>
      <c r="P514" s="77">
        <v>28061</v>
      </c>
      <c r="R514" s="77">
        <v>7645</v>
      </c>
      <c r="U514" s="116"/>
    </row>
    <row r="515" spans="2:21" ht="12.75">
      <c r="B515" s="259"/>
      <c r="C515" s="259"/>
      <c r="D515" s="217"/>
      <c r="E515" s="217"/>
      <c r="F515" s="216"/>
      <c r="G515" s="258"/>
      <c r="H515" s="259"/>
      <c r="I515" s="260"/>
      <c r="J515" s="32" t="s">
        <v>1649</v>
      </c>
      <c r="K515" s="42">
        <f>SUM(K514)</f>
        <v>0</v>
      </c>
      <c r="U515" s="116"/>
    </row>
    <row r="516" spans="2:21" ht="12.75">
      <c r="B516" s="259"/>
      <c r="C516" s="259"/>
      <c r="D516" s="217"/>
      <c r="E516" s="217"/>
      <c r="F516" s="216"/>
      <c r="G516" s="258"/>
      <c r="H516" s="259"/>
      <c r="I516" s="260"/>
      <c r="J516" s="261"/>
      <c r="K516" s="316"/>
      <c r="U516" s="116"/>
    </row>
    <row r="517" spans="2:21" ht="12.75">
      <c r="B517" s="259"/>
      <c r="C517" s="259"/>
      <c r="D517" s="217"/>
      <c r="E517" s="217"/>
      <c r="F517" s="216"/>
      <c r="G517" s="258"/>
      <c r="H517" s="259"/>
      <c r="I517" s="260"/>
      <c r="J517" s="261"/>
      <c r="K517" s="316"/>
      <c r="U517" s="116"/>
    </row>
    <row r="518" spans="2:21" ht="12.75">
      <c r="B518" s="45" t="s">
        <v>1650</v>
      </c>
      <c r="C518" s="45" t="s">
        <v>1321</v>
      </c>
      <c r="K518" s="116"/>
      <c r="O518" s="77">
        <v>28062</v>
      </c>
      <c r="U518" s="116"/>
    </row>
    <row r="519" spans="2:18" ht="39">
      <c r="B519" s="262"/>
      <c r="C519" s="262"/>
      <c r="D519" s="142" t="s">
        <v>19</v>
      </c>
      <c r="E519" s="142" t="s">
        <v>1322</v>
      </c>
      <c r="F519" s="331" t="s">
        <v>2278</v>
      </c>
      <c r="G519" s="312" t="s">
        <v>112</v>
      </c>
      <c r="H519" s="262" t="s">
        <v>112</v>
      </c>
      <c r="I519" s="219">
        <v>25</v>
      </c>
      <c r="J519" s="266">
        <v>0</v>
      </c>
      <c r="K519" s="162">
        <f>J519*I519</f>
        <v>0</v>
      </c>
      <c r="O519" s="77">
        <v>67234</v>
      </c>
      <c r="P519" s="77">
        <v>28136</v>
      </c>
      <c r="R519" s="77">
        <v>7941</v>
      </c>
    </row>
    <row r="520" spans="2:21" ht="12.75">
      <c r="B520" s="259"/>
      <c r="C520" s="259"/>
      <c r="D520" s="217"/>
      <c r="E520" s="217"/>
      <c r="F520" s="216"/>
      <c r="G520" s="258"/>
      <c r="H520" s="259"/>
      <c r="I520" s="260"/>
      <c r="J520" s="32" t="s">
        <v>1652</v>
      </c>
      <c r="K520" s="42">
        <f>SUM(K519:K519)</f>
        <v>0</v>
      </c>
      <c r="U520" s="116"/>
    </row>
    <row r="521" spans="2:21" ht="12.75">
      <c r="B521" s="259"/>
      <c r="C521" s="259"/>
      <c r="D521" s="217"/>
      <c r="E521" s="217"/>
      <c r="F521" s="216"/>
      <c r="G521" s="258"/>
      <c r="H521" s="259"/>
      <c r="I521" s="260"/>
      <c r="J521" s="261"/>
      <c r="K521" s="316"/>
      <c r="U521" s="116"/>
    </row>
    <row r="522" spans="2:21" ht="12.75">
      <c r="B522" s="259"/>
      <c r="C522" s="259"/>
      <c r="D522" s="217"/>
      <c r="E522" s="217"/>
      <c r="F522" s="216"/>
      <c r="G522" s="258"/>
      <c r="H522" s="259"/>
      <c r="I522" s="260"/>
      <c r="J522" s="261"/>
      <c r="K522" s="316"/>
      <c r="U522" s="116"/>
    </row>
    <row r="523" spans="2:21" ht="12.75">
      <c r="B523" s="45" t="s">
        <v>1653</v>
      </c>
      <c r="K523" s="116"/>
      <c r="O523" s="77">
        <v>28063</v>
      </c>
      <c r="U523" s="116"/>
    </row>
    <row r="524" spans="4:21" ht="26.25">
      <c r="D524" s="194" t="s">
        <v>19</v>
      </c>
      <c r="E524" s="194" t="s">
        <v>1337</v>
      </c>
      <c r="F524" s="113" t="s">
        <v>2297</v>
      </c>
      <c r="G524" s="118" t="s">
        <v>21</v>
      </c>
      <c r="H524" s="45" t="s">
        <v>22</v>
      </c>
      <c r="I524" s="220">
        <v>6</v>
      </c>
      <c r="J524" s="252">
        <v>0</v>
      </c>
      <c r="K524" s="116">
        <f>J524*I524</f>
        <v>0</v>
      </c>
      <c r="O524" s="77">
        <v>67086</v>
      </c>
      <c r="P524" s="77">
        <v>28063</v>
      </c>
      <c r="R524" s="77">
        <v>8094</v>
      </c>
      <c r="U524" s="116"/>
    </row>
    <row r="525" spans="2:21" ht="39">
      <c r="B525" s="259"/>
      <c r="C525" s="259"/>
      <c r="D525" s="217" t="s">
        <v>24</v>
      </c>
      <c r="E525" s="217" t="s">
        <v>1344</v>
      </c>
      <c r="F525" s="216" t="s">
        <v>1654</v>
      </c>
      <c r="G525" s="258" t="s">
        <v>21</v>
      </c>
      <c r="H525" s="259" t="s">
        <v>22</v>
      </c>
      <c r="I525" s="260">
        <v>5</v>
      </c>
      <c r="J525" s="261">
        <v>0</v>
      </c>
      <c r="K525" s="316">
        <f>J525*I525</f>
        <v>0</v>
      </c>
      <c r="O525" s="77">
        <v>67087</v>
      </c>
      <c r="P525" s="77">
        <v>28063</v>
      </c>
      <c r="R525" s="77">
        <v>8463</v>
      </c>
      <c r="U525" s="116"/>
    </row>
    <row r="526" spans="2:21" ht="26.25">
      <c r="B526" s="265"/>
      <c r="C526" s="265"/>
      <c r="D526" s="218" t="s">
        <v>27</v>
      </c>
      <c r="E526" s="218" t="s">
        <v>2298</v>
      </c>
      <c r="F526" s="114" t="s">
        <v>2299</v>
      </c>
      <c r="G526" s="264" t="s">
        <v>21</v>
      </c>
      <c r="H526" s="265" t="s">
        <v>22</v>
      </c>
      <c r="I526" s="219">
        <v>1</v>
      </c>
      <c r="J526" s="161">
        <v>0</v>
      </c>
      <c r="K526" s="162">
        <f>J526*I526</f>
        <v>0</v>
      </c>
      <c r="O526" s="77">
        <v>67087</v>
      </c>
      <c r="P526" s="77">
        <v>28063</v>
      </c>
      <c r="R526" s="77">
        <v>8463</v>
      </c>
      <c r="U526" s="116"/>
    </row>
    <row r="527" spans="2:21" ht="12.75">
      <c r="B527" s="259"/>
      <c r="C527" s="259"/>
      <c r="D527" s="217"/>
      <c r="E527" s="217"/>
      <c r="F527" s="216"/>
      <c r="G527" s="258"/>
      <c r="H527" s="259"/>
      <c r="I527" s="260"/>
      <c r="J527" s="32" t="s">
        <v>1655</v>
      </c>
      <c r="K527" s="42">
        <f>SUM(K524:K526)</f>
        <v>0</v>
      </c>
      <c r="U527" s="116"/>
    </row>
    <row r="528" spans="2:21" ht="12.75">
      <c r="B528" s="259"/>
      <c r="C528" s="259"/>
      <c r="D528" s="217"/>
      <c r="E528" s="217"/>
      <c r="F528" s="216"/>
      <c r="G528" s="258"/>
      <c r="H528" s="259"/>
      <c r="I528" s="260"/>
      <c r="J528" s="261"/>
      <c r="K528" s="316"/>
      <c r="U528" s="116"/>
    </row>
    <row r="529" spans="2:21" ht="12.75">
      <c r="B529" s="259"/>
      <c r="C529" s="259"/>
      <c r="D529" s="217"/>
      <c r="E529" s="217"/>
      <c r="F529" s="216"/>
      <c r="G529" s="258"/>
      <c r="H529" s="259"/>
      <c r="I529" s="260"/>
      <c r="J529" s="261"/>
      <c r="K529" s="316"/>
      <c r="U529" s="116"/>
    </row>
    <row r="530" spans="2:21" ht="12.75">
      <c r="B530" s="45" t="s">
        <v>1656</v>
      </c>
      <c r="K530" s="116"/>
      <c r="O530" s="77">
        <v>28064</v>
      </c>
      <c r="U530" s="116"/>
    </row>
    <row r="531" spans="4:21" ht="26.25">
      <c r="D531" s="194" t="s">
        <v>19</v>
      </c>
      <c r="E531" s="194" t="s">
        <v>1356</v>
      </c>
      <c r="F531" s="113" t="s">
        <v>1357</v>
      </c>
      <c r="G531" s="118" t="s">
        <v>112</v>
      </c>
      <c r="H531" s="45" t="s">
        <v>112</v>
      </c>
      <c r="I531" s="220">
        <v>19</v>
      </c>
      <c r="J531" s="252">
        <v>0</v>
      </c>
      <c r="K531" s="116">
        <f>J531*I531</f>
        <v>0</v>
      </c>
      <c r="O531" s="77">
        <v>67088</v>
      </c>
      <c r="P531" s="77">
        <v>28064</v>
      </c>
      <c r="R531" s="77">
        <v>8490</v>
      </c>
      <c r="U531" s="116"/>
    </row>
    <row r="532" spans="4:21" ht="39">
      <c r="D532" s="194" t="s">
        <v>24</v>
      </c>
      <c r="E532" s="194" t="s">
        <v>1360</v>
      </c>
      <c r="F532" s="113" t="s">
        <v>1571</v>
      </c>
      <c r="G532" s="118" t="s">
        <v>112</v>
      </c>
      <c r="H532" s="45" t="s">
        <v>112</v>
      </c>
      <c r="I532" s="220">
        <v>19</v>
      </c>
      <c r="J532" s="252">
        <v>0</v>
      </c>
      <c r="K532" s="116">
        <f>J532*I532</f>
        <v>0</v>
      </c>
      <c r="O532" s="77">
        <v>67089</v>
      </c>
      <c r="P532" s="77">
        <v>28064</v>
      </c>
      <c r="R532" s="77">
        <v>8501</v>
      </c>
      <c r="U532" s="116"/>
    </row>
    <row r="533" spans="4:18" ht="26.25">
      <c r="D533" s="194" t="s">
        <v>27</v>
      </c>
      <c r="E533" s="194" t="s">
        <v>2289</v>
      </c>
      <c r="F533" s="113" t="s">
        <v>2290</v>
      </c>
      <c r="G533" s="118" t="s">
        <v>21</v>
      </c>
      <c r="H533" s="45" t="s">
        <v>22</v>
      </c>
      <c r="I533" s="220">
        <v>1</v>
      </c>
      <c r="J533" s="252">
        <v>0</v>
      </c>
      <c r="K533" s="116">
        <f>J533*I533</f>
        <v>0</v>
      </c>
      <c r="O533" s="77">
        <v>67260</v>
      </c>
      <c r="P533" s="77">
        <v>28138</v>
      </c>
      <c r="R533" s="77">
        <v>8554</v>
      </c>
    </row>
    <row r="534" spans="2:21" ht="26.25">
      <c r="B534" s="265"/>
      <c r="C534" s="265"/>
      <c r="D534" s="218" t="s">
        <v>28</v>
      </c>
      <c r="E534" s="218" t="s">
        <v>1364</v>
      </c>
      <c r="F534" s="114" t="s">
        <v>1365</v>
      </c>
      <c r="G534" s="264" t="s">
        <v>21</v>
      </c>
      <c r="H534" s="265" t="s">
        <v>22</v>
      </c>
      <c r="I534" s="219">
        <v>1</v>
      </c>
      <c r="J534" s="161">
        <v>0</v>
      </c>
      <c r="K534" s="162">
        <f>J534*I534</f>
        <v>0</v>
      </c>
      <c r="O534" s="77">
        <v>67090</v>
      </c>
      <c r="P534" s="77">
        <v>28064</v>
      </c>
      <c r="R534" s="77">
        <v>8554</v>
      </c>
      <c r="U534" s="116"/>
    </row>
    <row r="535" spans="2:21" ht="12.75">
      <c r="B535" s="259"/>
      <c r="C535" s="259"/>
      <c r="D535" s="217"/>
      <c r="E535" s="217"/>
      <c r="F535" s="216"/>
      <c r="G535" s="258"/>
      <c r="H535" s="259"/>
      <c r="I535" s="260"/>
      <c r="J535" s="32" t="s">
        <v>1657</v>
      </c>
      <c r="K535" s="42">
        <f>SUM(K531:K534)</f>
        <v>0</v>
      </c>
      <c r="U535" s="116"/>
    </row>
    <row r="536" spans="2:21" ht="12.75">
      <c r="B536" s="259"/>
      <c r="C536" s="259"/>
      <c r="D536" s="217"/>
      <c r="E536" s="217"/>
      <c r="F536" s="216"/>
      <c r="G536" s="258"/>
      <c r="H536" s="259"/>
      <c r="I536" s="260"/>
      <c r="J536" s="32" t="s">
        <v>1658</v>
      </c>
      <c r="K536" s="42">
        <f>K510+K535+K527+K520+K515</f>
        <v>0</v>
      </c>
      <c r="U536" s="116"/>
    </row>
    <row r="537" spans="2:21" ht="12.75">
      <c r="B537" s="259"/>
      <c r="C537" s="259"/>
      <c r="D537" s="217"/>
      <c r="E537" s="217"/>
      <c r="F537" s="216"/>
      <c r="G537" s="258"/>
      <c r="H537" s="259"/>
      <c r="I537" s="260"/>
      <c r="J537" s="261"/>
      <c r="K537" s="316"/>
      <c r="U537" s="116"/>
    </row>
    <row r="538" spans="2:21" ht="12.75">
      <c r="B538" s="259"/>
      <c r="C538" s="259"/>
      <c r="D538" s="217"/>
      <c r="E538" s="217"/>
      <c r="F538" s="216"/>
      <c r="G538" s="258"/>
      <c r="H538" s="259"/>
      <c r="I538" s="260"/>
      <c r="J538" s="261"/>
      <c r="K538" s="316"/>
      <c r="U538" s="116"/>
    </row>
    <row r="539" spans="2:21" ht="12.75">
      <c r="B539" s="45" t="s">
        <v>1659</v>
      </c>
      <c r="K539" s="116"/>
      <c r="O539" s="77">
        <v>28065</v>
      </c>
      <c r="U539" s="116"/>
    </row>
    <row r="540" spans="2:21" ht="12.75">
      <c r="B540" s="45" t="s">
        <v>1660</v>
      </c>
      <c r="K540" s="116"/>
      <c r="O540" s="77">
        <v>31262</v>
      </c>
      <c r="U540" s="116"/>
    </row>
    <row r="541" spans="4:21" ht="12.75">
      <c r="D541" s="194" t="s">
        <v>19</v>
      </c>
      <c r="E541" s="194" t="s">
        <v>1374</v>
      </c>
      <c r="F541" s="113" t="s">
        <v>1375</v>
      </c>
      <c r="G541" s="118" t="s">
        <v>21</v>
      </c>
      <c r="H541" s="45" t="s">
        <v>22</v>
      </c>
      <c r="I541" s="220">
        <v>1</v>
      </c>
      <c r="J541" s="252">
        <v>0</v>
      </c>
      <c r="K541" s="116">
        <f aca="true" t="shared" si="4" ref="K541:K548">J541*I541</f>
        <v>0</v>
      </c>
      <c r="O541" s="77">
        <v>72864</v>
      </c>
      <c r="P541" s="77">
        <v>31262</v>
      </c>
      <c r="R541" s="77">
        <v>26407</v>
      </c>
      <c r="U541" s="116"/>
    </row>
    <row r="542" spans="4:21" ht="39">
      <c r="D542" s="194" t="s">
        <v>24</v>
      </c>
      <c r="E542" s="194" t="s">
        <v>1081</v>
      </c>
      <c r="F542" s="113" t="s">
        <v>2309</v>
      </c>
      <c r="G542" s="118" t="s">
        <v>21</v>
      </c>
      <c r="H542" s="45" t="s">
        <v>22</v>
      </c>
      <c r="I542" s="220">
        <v>5</v>
      </c>
      <c r="J542" s="252">
        <v>0</v>
      </c>
      <c r="K542" s="116">
        <f t="shared" si="4"/>
        <v>0</v>
      </c>
      <c r="O542" s="77">
        <v>72858</v>
      </c>
      <c r="P542" s="77">
        <v>31262</v>
      </c>
      <c r="R542" s="77">
        <v>26408</v>
      </c>
      <c r="U542" s="116"/>
    </row>
    <row r="543" spans="4:21" ht="26.25">
      <c r="D543" s="194" t="s">
        <v>27</v>
      </c>
      <c r="E543" s="194" t="s">
        <v>1520</v>
      </c>
      <c r="F543" s="113" t="s">
        <v>1521</v>
      </c>
      <c r="G543" s="118" t="s">
        <v>21</v>
      </c>
      <c r="H543" s="45" t="s">
        <v>22</v>
      </c>
      <c r="I543" s="220">
        <v>1</v>
      </c>
      <c r="J543" s="252">
        <v>0</v>
      </c>
      <c r="K543" s="116">
        <f t="shared" si="4"/>
        <v>0</v>
      </c>
      <c r="O543" s="77">
        <v>72865</v>
      </c>
      <c r="P543" s="77">
        <v>31262</v>
      </c>
      <c r="R543" s="77">
        <v>10766</v>
      </c>
      <c r="U543" s="116"/>
    </row>
    <row r="544" spans="4:21" ht="26.25">
      <c r="D544" s="194" t="s">
        <v>28</v>
      </c>
      <c r="E544" s="194" t="s">
        <v>1522</v>
      </c>
      <c r="F544" s="113" t="s">
        <v>1523</v>
      </c>
      <c r="G544" s="118" t="s">
        <v>21</v>
      </c>
      <c r="H544" s="45" t="s">
        <v>22</v>
      </c>
      <c r="I544" s="220">
        <v>1</v>
      </c>
      <c r="J544" s="252">
        <v>0</v>
      </c>
      <c r="K544" s="116">
        <f t="shared" si="4"/>
        <v>0</v>
      </c>
      <c r="O544" s="77">
        <v>72859</v>
      </c>
      <c r="P544" s="77">
        <v>31262</v>
      </c>
      <c r="R544" s="77">
        <v>10769</v>
      </c>
      <c r="U544" s="116"/>
    </row>
    <row r="545" spans="4:21" ht="39">
      <c r="D545" s="194" t="s">
        <v>29</v>
      </c>
      <c r="E545" s="194" t="s">
        <v>1524</v>
      </c>
      <c r="F545" s="113" t="s">
        <v>1525</v>
      </c>
      <c r="G545" s="118" t="s">
        <v>21</v>
      </c>
      <c r="H545" s="45" t="s">
        <v>22</v>
      </c>
      <c r="I545" s="220">
        <v>1</v>
      </c>
      <c r="J545" s="252">
        <v>0</v>
      </c>
      <c r="K545" s="116">
        <f t="shared" si="4"/>
        <v>0</v>
      </c>
      <c r="O545" s="77">
        <v>72860</v>
      </c>
      <c r="P545" s="77">
        <v>31262</v>
      </c>
      <c r="R545" s="77">
        <v>10727</v>
      </c>
      <c r="U545" s="116"/>
    </row>
    <row r="546" spans="4:21" ht="39">
      <c r="D546" s="194" t="s">
        <v>62</v>
      </c>
      <c r="E546" s="194" t="s">
        <v>1526</v>
      </c>
      <c r="F546" s="113" t="s">
        <v>1527</v>
      </c>
      <c r="G546" s="118" t="s">
        <v>21</v>
      </c>
      <c r="H546" s="45" t="s">
        <v>22</v>
      </c>
      <c r="I546" s="220">
        <v>1</v>
      </c>
      <c r="J546" s="252">
        <v>0</v>
      </c>
      <c r="K546" s="116">
        <f t="shared" si="4"/>
        <v>0</v>
      </c>
      <c r="O546" s="77">
        <v>72861</v>
      </c>
      <c r="P546" s="77">
        <v>31262</v>
      </c>
      <c r="R546" s="77">
        <v>10787</v>
      </c>
      <c r="U546" s="116"/>
    </row>
    <row r="547" spans="4:21" ht="39">
      <c r="D547" s="194" t="s">
        <v>63</v>
      </c>
      <c r="E547" s="194" t="s">
        <v>1384</v>
      </c>
      <c r="F547" s="113" t="s">
        <v>1385</v>
      </c>
      <c r="G547" s="118" t="s">
        <v>21</v>
      </c>
      <c r="H547" s="45" t="s">
        <v>22</v>
      </c>
      <c r="I547" s="220">
        <v>3</v>
      </c>
      <c r="J547" s="252">
        <v>0</v>
      </c>
      <c r="K547" s="116">
        <f t="shared" si="4"/>
        <v>0</v>
      </c>
      <c r="O547" s="77">
        <v>72862</v>
      </c>
      <c r="P547" s="77">
        <v>31262</v>
      </c>
      <c r="R547" s="77">
        <v>10788</v>
      </c>
      <c r="U547" s="116"/>
    </row>
    <row r="548" spans="2:21" ht="39">
      <c r="B548" s="265"/>
      <c r="C548" s="265"/>
      <c r="D548" s="218" t="s">
        <v>65</v>
      </c>
      <c r="E548" s="218" t="s">
        <v>1386</v>
      </c>
      <c r="F548" s="114" t="s">
        <v>1387</v>
      </c>
      <c r="G548" s="264" t="s">
        <v>21</v>
      </c>
      <c r="H548" s="265" t="s">
        <v>22</v>
      </c>
      <c r="I548" s="219">
        <v>1</v>
      </c>
      <c r="J548" s="161">
        <v>0</v>
      </c>
      <c r="K548" s="162">
        <f t="shared" si="4"/>
        <v>0</v>
      </c>
      <c r="O548" s="77">
        <v>72863</v>
      </c>
      <c r="P548" s="77">
        <v>31262</v>
      </c>
      <c r="R548" s="77">
        <v>10789</v>
      </c>
      <c r="U548" s="116"/>
    </row>
    <row r="549" spans="2:21" ht="12.75">
      <c r="B549" s="259"/>
      <c r="C549" s="259"/>
      <c r="D549" s="217"/>
      <c r="E549" s="217"/>
      <c r="F549" s="216"/>
      <c r="G549" s="258"/>
      <c r="H549" s="259"/>
      <c r="I549" s="260"/>
      <c r="J549" s="32" t="s">
        <v>1661</v>
      </c>
      <c r="K549" s="42">
        <f>SUM(K541:K548)</f>
        <v>0</v>
      </c>
      <c r="U549" s="116"/>
    </row>
    <row r="550" spans="2:21" ht="12.75">
      <c r="B550" s="259"/>
      <c r="C550" s="259"/>
      <c r="D550" s="217"/>
      <c r="E550" s="217"/>
      <c r="F550" s="216"/>
      <c r="G550" s="258"/>
      <c r="H550" s="259"/>
      <c r="I550" s="260"/>
      <c r="J550" s="261"/>
      <c r="K550" s="316"/>
      <c r="U550" s="116"/>
    </row>
    <row r="551" spans="2:21" ht="12.75">
      <c r="B551" s="259"/>
      <c r="C551" s="259"/>
      <c r="D551" s="217"/>
      <c r="E551" s="217"/>
      <c r="F551" s="216"/>
      <c r="G551" s="258"/>
      <c r="H551" s="259"/>
      <c r="I551" s="260"/>
      <c r="J551" s="261"/>
      <c r="K551" s="316"/>
      <c r="U551" s="116"/>
    </row>
    <row r="552" spans="2:21" ht="12.75">
      <c r="B552" s="45" t="s">
        <v>1662</v>
      </c>
      <c r="K552" s="116"/>
      <c r="O552" s="77">
        <v>29604</v>
      </c>
      <c r="U552" s="116"/>
    </row>
    <row r="553" spans="4:21" ht="39">
      <c r="D553" s="194" t="s">
        <v>19</v>
      </c>
      <c r="E553" s="194" t="s">
        <v>1395</v>
      </c>
      <c r="F553" s="113" t="s">
        <v>1396</v>
      </c>
      <c r="G553" s="118" t="s">
        <v>112</v>
      </c>
      <c r="H553" s="45" t="s">
        <v>112</v>
      </c>
      <c r="I553" s="220">
        <v>435</v>
      </c>
      <c r="J553" s="252">
        <v>0</v>
      </c>
      <c r="K553" s="116">
        <f>J553*I553</f>
        <v>0</v>
      </c>
      <c r="O553" s="77">
        <v>69916</v>
      </c>
      <c r="P553" s="77">
        <v>29604</v>
      </c>
      <c r="R553" s="77">
        <v>10835</v>
      </c>
      <c r="U553" s="116"/>
    </row>
    <row r="554" spans="4:21" ht="26.25">
      <c r="D554" s="194" t="s">
        <v>24</v>
      </c>
      <c r="E554" s="194" t="s">
        <v>1397</v>
      </c>
      <c r="F554" s="113" t="s">
        <v>1398</v>
      </c>
      <c r="G554" s="118" t="s">
        <v>112</v>
      </c>
      <c r="H554" s="45" t="s">
        <v>112</v>
      </c>
      <c r="I554" s="220">
        <v>186</v>
      </c>
      <c r="J554" s="252">
        <v>0</v>
      </c>
      <c r="K554" s="116">
        <f>J554*I554</f>
        <v>0</v>
      </c>
      <c r="O554" s="77">
        <v>69917</v>
      </c>
      <c r="P554" s="77">
        <v>29604</v>
      </c>
      <c r="Q554" s="77">
        <v>69916</v>
      </c>
      <c r="R554" s="77">
        <v>10909</v>
      </c>
      <c r="U554" s="116"/>
    </row>
    <row r="555" spans="4:21" ht="39">
      <c r="D555" s="194" t="s">
        <v>27</v>
      </c>
      <c r="E555" s="194" t="s">
        <v>1413</v>
      </c>
      <c r="F555" s="113" t="s">
        <v>1414</v>
      </c>
      <c r="G555" s="118" t="s">
        <v>112</v>
      </c>
      <c r="H555" s="45" t="s">
        <v>112</v>
      </c>
      <c r="I555" s="220">
        <v>6</v>
      </c>
      <c r="J555" s="252">
        <v>0</v>
      </c>
      <c r="K555" s="116">
        <f>J555*I555</f>
        <v>0</v>
      </c>
      <c r="O555" s="77">
        <v>69926</v>
      </c>
      <c r="P555" s="77">
        <v>29604</v>
      </c>
      <c r="R555" s="77">
        <v>10839</v>
      </c>
      <c r="U555" s="116"/>
    </row>
    <row r="556" spans="2:21" ht="26.25">
      <c r="B556" s="265"/>
      <c r="C556" s="265"/>
      <c r="D556" s="218" t="s">
        <v>28</v>
      </c>
      <c r="E556" s="218" t="s">
        <v>1415</v>
      </c>
      <c r="F556" s="114" t="s">
        <v>1416</v>
      </c>
      <c r="G556" s="264" t="s">
        <v>112</v>
      </c>
      <c r="H556" s="265" t="s">
        <v>112</v>
      </c>
      <c r="I556" s="219">
        <v>6</v>
      </c>
      <c r="J556" s="161">
        <v>0</v>
      </c>
      <c r="K556" s="162">
        <f>J556*I556</f>
        <v>0</v>
      </c>
      <c r="O556" s="77">
        <v>69927</v>
      </c>
      <c r="P556" s="77">
        <v>29604</v>
      </c>
      <c r="Q556" s="77">
        <v>69926</v>
      </c>
      <c r="R556" s="77">
        <v>10901</v>
      </c>
      <c r="U556" s="116"/>
    </row>
    <row r="557" spans="2:21" ht="12.75">
      <c r="B557" s="259"/>
      <c r="C557" s="259"/>
      <c r="D557" s="217"/>
      <c r="E557" s="217"/>
      <c r="F557" s="216"/>
      <c r="G557" s="258"/>
      <c r="H557" s="259"/>
      <c r="I557" s="260"/>
      <c r="J557" s="32" t="s">
        <v>1663</v>
      </c>
      <c r="K557" s="42">
        <f>SUM(K553:K556)</f>
        <v>0</v>
      </c>
      <c r="U557" s="116"/>
    </row>
    <row r="558" spans="2:21" ht="12.75">
      <c r="B558" s="259"/>
      <c r="C558" s="259"/>
      <c r="D558" s="217"/>
      <c r="E558" s="217"/>
      <c r="F558" s="216"/>
      <c r="G558" s="258"/>
      <c r="H558" s="259"/>
      <c r="I558" s="260"/>
      <c r="J558" s="261"/>
      <c r="K558" s="316"/>
      <c r="U558" s="116"/>
    </row>
    <row r="559" spans="2:21" ht="12.75">
      <c r="B559" s="259"/>
      <c r="C559" s="259"/>
      <c r="D559" s="217"/>
      <c r="E559" s="217"/>
      <c r="F559" s="216"/>
      <c r="G559" s="258"/>
      <c r="H559" s="259"/>
      <c r="I559" s="260"/>
      <c r="J559" s="261"/>
      <c r="K559" s="316"/>
      <c r="U559" s="116"/>
    </row>
    <row r="560" spans="2:21" ht="12.75">
      <c r="B560" s="45" t="s">
        <v>1664</v>
      </c>
      <c r="C560" s="45" t="s">
        <v>1477</v>
      </c>
      <c r="K560" s="116"/>
      <c r="O560" s="77">
        <v>31604</v>
      </c>
      <c r="U560" s="116"/>
    </row>
    <row r="561" spans="2:21" ht="39">
      <c r="B561" s="259"/>
      <c r="C561" s="259"/>
      <c r="D561" s="217" t="s">
        <v>19</v>
      </c>
      <c r="E561" s="217" t="s">
        <v>1425</v>
      </c>
      <c r="F561" s="216" t="s">
        <v>2484</v>
      </c>
      <c r="G561" s="258" t="s">
        <v>21</v>
      </c>
      <c r="H561" s="259" t="s">
        <v>22</v>
      </c>
      <c r="I561" s="260">
        <v>10</v>
      </c>
      <c r="J561" s="261">
        <v>0</v>
      </c>
      <c r="K561" s="316">
        <f>J561*I561</f>
        <v>0</v>
      </c>
      <c r="O561" s="77">
        <v>73498</v>
      </c>
      <c r="P561" s="77">
        <v>31604</v>
      </c>
      <c r="R561" s="77">
        <v>11037</v>
      </c>
      <c r="U561" s="116"/>
    </row>
    <row r="562" spans="2:21" ht="39">
      <c r="B562" s="265"/>
      <c r="C562" s="265"/>
      <c r="D562" s="218" t="s">
        <v>24</v>
      </c>
      <c r="E562" s="218" t="s">
        <v>2470</v>
      </c>
      <c r="F562" s="114" t="s">
        <v>2471</v>
      </c>
      <c r="G562" s="264" t="s">
        <v>21</v>
      </c>
      <c r="H562" s="265" t="s">
        <v>22</v>
      </c>
      <c r="I562" s="219">
        <v>10</v>
      </c>
      <c r="J562" s="161">
        <v>0</v>
      </c>
      <c r="K562" s="162">
        <f>J562*I562</f>
        <v>0</v>
      </c>
      <c r="O562" s="77">
        <v>73498</v>
      </c>
      <c r="P562" s="77">
        <v>31604</v>
      </c>
      <c r="R562" s="77">
        <v>11037</v>
      </c>
      <c r="U562" s="116"/>
    </row>
    <row r="563" spans="2:21" ht="12.75">
      <c r="B563" s="259"/>
      <c r="C563" s="259"/>
      <c r="D563" s="217"/>
      <c r="E563" s="217"/>
      <c r="F563" s="216"/>
      <c r="G563" s="258"/>
      <c r="H563" s="259"/>
      <c r="I563" s="260"/>
      <c r="J563" s="32" t="s">
        <v>1665</v>
      </c>
      <c r="K563" s="42">
        <f>SUM(K561:K562)</f>
        <v>0</v>
      </c>
      <c r="U563" s="116"/>
    </row>
    <row r="564" spans="2:21" ht="12.75">
      <c r="B564" s="259"/>
      <c r="C564" s="259"/>
      <c r="D564" s="217"/>
      <c r="E564" s="217"/>
      <c r="F564" s="216"/>
      <c r="G564" s="258"/>
      <c r="H564" s="259"/>
      <c r="I564" s="260"/>
      <c r="J564" s="32" t="s">
        <v>1666</v>
      </c>
      <c r="K564" s="42">
        <f>K563+K557+K549</f>
        <v>0</v>
      </c>
      <c r="U564" s="116"/>
    </row>
    <row r="565" spans="2:21" ht="12.75">
      <c r="B565" s="259"/>
      <c r="C565" s="259"/>
      <c r="D565" s="217"/>
      <c r="E565" s="217"/>
      <c r="F565" s="216"/>
      <c r="G565" s="258"/>
      <c r="H565" s="259"/>
      <c r="I565" s="260"/>
      <c r="J565" s="32" t="s">
        <v>1667</v>
      </c>
      <c r="K565" s="42">
        <f>K564+K536+K503+K475+K437</f>
        <v>0</v>
      </c>
      <c r="U565" s="116"/>
    </row>
    <row r="566" spans="2:21" ht="12.75">
      <c r="B566" s="259"/>
      <c r="C566" s="259"/>
      <c r="D566" s="217"/>
      <c r="E566" s="217"/>
      <c r="F566" s="216"/>
      <c r="G566" s="258"/>
      <c r="H566" s="259"/>
      <c r="I566" s="260"/>
      <c r="J566" s="261"/>
      <c r="K566" s="316"/>
      <c r="U566" s="116"/>
    </row>
    <row r="567" spans="2:21" ht="12.75">
      <c r="B567" s="259"/>
      <c r="C567" s="259"/>
      <c r="D567" s="217"/>
      <c r="E567" s="217"/>
      <c r="F567" s="216"/>
      <c r="G567" s="258"/>
      <c r="H567" s="259"/>
      <c r="I567" s="260"/>
      <c r="J567" s="261"/>
      <c r="K567" s="316"/>
      <c r="U567" s="116"/>
    </row>
    <row r="568" spans="2:21" ht="12.75">
      <c r="B568" s="45" t="s">
        <v>1668</v>
      </c>
      <c r="K568" s="116"/>
      <c r="O568" s="77">
        <v>28070</v>
      </c>
      <c r="U568" s="116"/>
    </row>
    <row r="569" spans="2:21" ht="12.75">
      <c r="B569" s="45" t="s">
        <v>1669</v>
      </c>
      <c r="K569" s="116"/>
      <c r="O569" s="77">
        <v>28071</v>
      </c>
      <c r="U569" s="116"/>
    </row>
    <row r="570" spans="2:21" ht="12.75">
      <c r="B570" s="45" t="s">
        <v>1670</v>
      </c>
      <c r="K570" s="116"/>
      <c r="O570" s="77">
        <v>28072</v>
      </c>
      <c r="U570" s="116"/>
    </row>
    <row r="571" spans="4:21" ht="26.25">
      <c r="D571" s="194" t="s">
        <v>19</v>
      </c>
      <c r="E571" s="194" t="s">
        <v>121</v>
      </c>
      <c r="F571" s="113" t="s">
        <v>996</v>
      </c>
      <c r="G571" s="118" t="s">
        <v>118</v>
      </c>
      <c r="H571" s="45" t="s">
        <v>119</v>
      </c>
      <c r="I571" s="328">
        <v>0.195</v>
      </c>
      <c r="J571" s="252">
        <v>0</v>
      </c>
      <c r="K571" s="116">
        <f>J571*I571</f>
        <v>0</v>
      </c>
      <c r="O571" s="77">
        <v>67098</v>
      </c>
      <c r="P571" s="77">
        <v>28072</v>
      </c>
      <c r="R571" s="77">
        <v>4925</v>
      </c>
      <c r="U571" s="116"/>
    </row>
    <row r="572" spans="2:21" ht="26.25">
      <c r="B572" s="265"/>
      <c r="C572" s="265"/>
      <c r="D572" s="218" t="s">
        <v>24</v>
      </c>
      <c r="E572" s="218" t="s">
        <v>997</v>
      </c>
      <c r="F572" s="114" t="s">
        <v>998</v>
      </c>
      <c r="G572" s="264" t="s">
        <v>21</v>
      </c>
      <c r="H572" s="265" t="s">
        <v>22</v>
      </c>
      <c r="I572" s="219">
        <v>10</v>
      </c>
      <c r="J572" s="161">
        <v>0</v>
      </c>
      <c r="K572" s="162">
        <f>J572*I572</f>
        <v>0</v>
      </c>
      <c r="O572" s="77">
        <v>67099</v>
      </c>
      <c r="P572" s="77">
        <v>28072</v>
      </c>
      <c r="R572" s="77">
        <v>4935</v>
      </c>
      <c r="U572" s="116"/>
    </row>
    <row r="573" spans="2:21" ht="12.75">
      <c r="B573" s="259"/>
      <c r="C573" s="259"/>
      <c r="D573" s="217"/>
      <c r="E573" s="217"/>
      <c r="F573" s="216"/>
      <c r="G573" s="258"/>
      <c r="H573" s="259"/>
      <c r="I573" s="260"/>
      <c r="J573" s="32" t="s">
        <v>1671</v>
      </c>
      <c r="K573" s="42">
        <f>SUM(K571:K572)</f>
        <v>0</v>
      </c>
      <c r="U573" s="116"/>
    </row>
    <row r="574" spans="2:21" ht="12.75">
      <c r="B574" s="259"/>
      <c r="C574" s="259"/>
      <c r="D574" s="217"/>
      <c r="E574" s="217"/>
      <c r="F574" s="216"/>
      <c r="G574" s="258"/>
      <c r="H574" s="259"/>
      <c r="I574" s="260"/>
      <c r="J574" s="261"/>
      <c r="K574" s="316"/>
      <c r="U574" s="116"/>
    </row>
    <row r="575" spans="2:21" ht="12.75">
      <c r="B575" s="259"/>
      <c r="C575" s="259"/>
      <c r="D575" s="217"/>
      <c r="E575" s="217"/>
      <c r="F575" s="216"/>
      <c r="G575" s="258"/>
      <c r="H575" s="259"/>
      <c r="I575" s="260"/>
      <c r="J575" s="261"/>
      <c r="K575" s="316"/>
      <c r="U575" s="116"/>
    </row>
    <row r="576" spans="2:21" ht="12.75">
      <c r="B576" s="45" t="s">
        <v>1672</v>
      </c>
      <c r="K576" s="116"/>
      <c r="O576" s="77">
        <v>28073</v>
      </c>
      <c r="U576" s="116"/>
    </row>
    <row r="577" spans="4:21" ht="12.75">
      <c r="D577" s="194" t="s">
        <v>19</v>
      </c>
      <c r="E577" s="194" t="s">
        <v>1236</v>
      </c>
      <c r="F577" s="113" t="s">
        <v>1237</v>
      </c>
      <c r="G577" s="118" t="s">
        <v>21</v>
      </c>
      <c r="H577" s="45" t="s">
        <v>22</v>
      </c>
      <c r="I577" s="220">
        <v>2</v>
      </c>
      <c r="J577" s="252">
        <v>0</v>
      </c>
      <c r="K577" s="116">
        <f aca="true" t="shared" si="5" ref="K577:K582">J577*I577</f>
        <v>0</v>
      </c>
      <c r="O577" s="77">
        <v>67100</v>
      </c>
      <c r="P577" s="77">
        <v>28073</v>
      </c>
      <c r="R577" s="77">
        <v>4985</v>
      </c>
      <c r="U577" s="116"/>
    </row>
    <row r="578" spans="4:21" ht="12.75">
      <c r="D578" s="194" t="s">
        <v>24</v>
      </c>
      <c r="E578" s="194" t="s">
        <v>1243</v>
      </c>
      <c r="F578" s="113" t="s">
        <v>1244</v>
      </c>
      <c r="G578" s="118" t="s">
        <v>21</v>
      </c>
      <c r="H578" s="45" t="s">
        <v>22</v>
      </c>
      <c r="I578" s="220">
        <v>18</v>
      </c>
      <c r="J578" s="252">
        <v>0</v>
      </c>
      <c r="K578" s="116">
        <f t="shared" si="5"/>
        <v>0</v>
      </c>
      <c r="O578" s="77">
        <v>67101</v>
      </c>
      <c r="P578" s="77">
        <v>28073</v>
      </c>
      <c r="R578" s="77">
        <v>5007</v>
      </c>
      <c r="U578" s="116"/>
    </row>
    <row r="579" spans="4:21" ht="12.75">
      <c r="D579" s="194" t="s">
        <v>27</v>
      </c>
      <c r="E579" s="194" t="s">
        <v>1245</v>
      </c>
      <c r="F579" s="113" t="s">
        <v>1246</v>
      </c>
      <c r="G579" s="118" t="s">
        <v>34</v>
      </c>
      <c r="H579" s="45" t="s">
        <v>34</v>
      </c>
      <c r="I579" s="220">
        <v>1</v>
      </c>
      <c r="J579" s="252">
        <v>0</v>
      </c>
      <c r="K579" s="116">
        <f t="shared" si="5"/>
        <v>0</v>
      </c>
      <c r="O579" s="77">
        <v>67102</v>
      </c>
      <c r="P579" s="77">
        <v>28073</v>
      </c>
      <c r="R579" s="77">
        <v>5029</v>
      </c>
      <c r="U579" s="116"/>
    </row>
    <row r="580" spans="2:21" ht="12.75">
      <c r="B580" s="259"/>
      <c r="C580" s="259"/>
      <c r="D580" s="217" t="s">
        <v>28</v>
      </c>
      <c r="E580" s="217" t="s">
        <v>1003</v>
      </c>
      <c r="F580" s="216" t="s">
        <v>1004</v>
      </c>
      <c r="G580" s="258" t="s">
        <v>39</v>
      </c>
      <c r="H580" s="259" t="s">
        <v>39</v>
      </c>
      <c r="I580" s="260">
        <v>1150</v>
      </c>
      <c r="J580" s="261">
        <v>0</v>
      </c>
      <c r="K580" s="316">
        <f t="shared" si="5"/>
        <v>0</v>
      </c>
      <c r="O580" s="77">
        <v>67103</v>
      </c>
      <c r="P580" s="77">
        <v>28073</v>
      </c>
      <c r="R580" s="77">
        <v>5035</v>
      </c>
      <c r="U580" s="116"/>
    </row>
    <row r="581" spans="2:21" ht="12.75">
      <c r="B581" s="259"/>
      <c r="C581" s="259"/>
      <c r="D581" s="217" t="s">
        <v>29</v>
      </c>
      <c r="E581" s="217" t="s">
        <v>2185</v>
      </c>
      <c r="F581" s="216" t="s">
        <v>2186</v>
      </c>
      <c r="G581" s="258" t="s">
        <v>112</v>
      </c>
      <c r="H581" s="259" t="s">
        <v>39</v>
      </c>
      <c r="I581" s="260">
        <v>28</v>
      </c>
      <c r="J581" s="261">
        <v>0</v>
      </c>
      <c r="K581" s="316">
        <f t="shared" si="5"/>
        <v>0</v>
      </c>
      <c r="O581" s="77">
        <v>66991</v>
      </c>
      <c r="P581" s="77">
        <v>27994</v>
      </c>
      <c r="R581" s="77">
        <v>5035</v>
      </c>
      <c r="U581" s="116"/>
    </row>
    <row r="582" spans="2:21" ht="12.75">
      <c r="B582" s="265"/>
      <c r="C582" s="265"/>
      <c r="D582" s="218" t="s">
        <v>62</v>
      </c>
      <c r="E582" s="218" t="s">
        <v>2187</v>
      </c>
      <c r="F582" s="114" t="s">
        <v>2222</v>
      </c>
      <c r="G582" s="264" t="s">
        <v>39</v>
      </c>
      <c r="H582" s="265" t="s">
        <v>39</v>
      </c>
      <c r="I582" s="219">
        <v>38</v>
      </c>
      <c r="J582" s="161">
        <v>0</v>
      </c>
      <c r="K582" s="162">
        <f t="shared" si="5"/>
        <v>0</v>
      </c>
      <c r="O582" s="77">
        <v>66991</v>
      </c>
      <c r="P582" s="77">
        <v>27994</v>
      </c>
      <c r="R582" s="77">
        <v>5035</v>
      </c>
      <c r="U582" s="116"/>
    </row>
    <row r="583" spans="2:21" ht="12.75">
      <c r="B583" s="259"/>
      <c r="C583" s="259"/>
      <c r="D583" s="217"/>
      <c r="E583" s="217"/>
      <c r="F583" s="216"/>
      <c r="G583" s="258"/>
      <c r="H583" s="259"/>
      <c r="I583" s="260"/>
      <c r="J583" s="32" t="s">
        <v>1673</v>
      </c>
      <c r="K583" s="42">
        <f>SUM(K577:K582)</f>
        <v>0</v>
      </c>
      <c r="U583" s="116"/>
    </row>
    <row r="584" spans="2:21" ht="12.75">
      <c r="B584" s="259"/>
      <c r="C584" s="259"/>
      <c r="D584" s="217"/>
      <c r="E584" s="217"/>
      <c r="F584" s="216"/>
      <c r="G584" s="258"/>
      <c r="H584" s="259"/>
      <c r="I584" s="260"/>
      <c r="J584" s="32" t="s">
        <v>1674</v>
      </c>
      <c r="K584" s="42">
        <f>K583+K573</f>
        <v>0</v>
      </c>
      <c r="U584" s="116"/>
    </row>
    <row r="585" spans="2:21" ht="12.75">
      <c r="B585" s="259"/>
      <c r="C585" s="259"/>
      <c r="D585" s="217"/>
      <c r="E585" s="217"/>
      <c r="F585" s="216"/>
      <c r="G585" s="258"/>
      <c r="H585" s="259"/>
      <c r="I585" s="260"/>
      <c r="J585" s="261"/>
      <c r="K585" s="316"/>
      <c r="U585" s="116"/>
    </row>
    <row r="586" spans="2:21" ht="12.75">
      <c r="B586" s="259"/>
      <c r="C586" s="259"/>
      <c r="D586" s="217"/>
      <c r="E586" s="217"/>
      <c r="F586" s="216"/>
      <c r="G586" s="258"/>
      <c r="H586" s="259"/>
      <c r="I586" s="260"/>
      <c r="J586" s="261"/>
      <c r="K586" s="316"/>
      <c r="U586" s="116"/>
    </row>
    <row r="587" spans="2:21" ht="12.75">
      <c r="B587" s="45" t="s">
        <v>1675</v>
      </c>
      <c r="K587" s="116"/>
      <c r="O587" s="77">
        <v>28074</v>
      </c>
      <c r="U587" s="116"/>
    </row>
    <row r="588" spans="2:21" ht="12.75">
      <c r="B588" s="45" t="s">
        <v>1676</v>
      </c>
      <c r="K588" s="116"/>
      <c r="O588" s="77">
        <v>28075</v>
      </c>
      <c r="U588" s="116"/>
    </row>
    <row r="589" spans="4:21" ht="26.25">
      <c r="D589" s="194" t="s">
        <v>19</v>
      </c>
      <c r="E589" s="194" t="s">
        <v>33</v>
      </c>
      <c r="F589" s="113" t="s">
        <v>35</v>
      </c>
      <c r="G589" s="118" t="s">
        <v>34</v>
      </c>
      <c r="H589" s="45" t="s">
        <v>34</v>
      </c>
      <c r="I589" s="220">
        <v>213</v>
      </c>
      <c r="J589" s="252">
        <v>0</v>
      </c>
      <c r="K589" s="116">
        <f>J589*I589</f>
        <v>0</v>
      </c>
      <c r="O589" s="77">
        <v>67104</v>
      </c>
      <c r="P589" s="77">
        <v>28075</v>
      </c>
      <c r="R589" s="77">
        <v>5634</v>
      </c>
      <c r="U589" s="116"/>
    </row>
    <row r="590" spans="4:21" ht="12.75">
      <c r="D590" s="194" t="s">
        <v>24</v>
      </c>
      <c r="E590" s="194" t="s">
        <v>1059</v>
      </c>
      <c r="F590" s="113" t="s">
        <v>1060</v>
      </c>
      <c r="G590" s="118" t="s">
        <v>34</v>
      </c>
      <c r="H590" s="45" t="s">
        <v>34</v>
      </c>
      <c r="I590" s="220">
        <v>585</v>
      </c>
      <c r="J590" s="252">
        <v>0</v>
      </c>
      <c r="K590" s="116">
        <f>J590*I590</f>
        <v>0</v>
      </c>
      <c r="O590" s="77">
        <v>67105</v>
      </c>
      <c r="P590" s="77">
        <v>28075</v>
      </c>
      <c r="R590" s="77">
        <v>5636</v>
      </c>
      <c r="U590" s="116"/>
    </row>
    <row r="591" spans="2:18" ht="26.25">
      <c r="B591" s="256"/>
      <c r="C591" s="256"/>
      <c r="D591" s="135" t="s">
        <v>27</v>
      </c>
      <c r="E591" s="135" t="s">
        <v>2172</v>
      </c>
      <c r="F591" s="329" t="s">
        <v>2173</v>
      </c>
      <c r="G591" s="330" t="s">
        <v>34</v>
      </c>
      <c r="H591" s="256" t="s">
        <v>34</v>
      </c>
      <c r="I591" s="260">
        <v>459</v>
      </c>
      <c r="J591" s="46">
        <v>0</v>
      </c>
      <c r="K591" s="316">
        <f>J591*I591</f>
        <v>0</v>
      </c>
      <c r="O591" s="77">
        <v>67191</v>
      </c>
      <c r="P591" s="77">
        <v>28122</v>
      </c>
      <c r="R591" s="77">
        <v>5634</v>
      </c>
    </row>
    <row r="592" spans="2:18" ht="26.25">
      <c r="B592" s="262"/>
      <c r="C592" s="262"/>
      <c r="D592" s="142" t="s">
        <v>28</v>
      </c>
      <c r="E592" s="142" t="s">
        <v>2175</v>
      </c>
      <c r="F592" s="331" t="s">
        <v>2176</v>
      </c>
      <c r="G592" s="312" t="s">
        <v>34</v>
      </c>
      <c r="H592" s="262" t="s">
        <v>34</v>
      </c>
      <c r="I592" s="219">
        <v>242</v>
      </c>
      <c r="J592" s="266">
        <v>0</v>
      </c>
      <c r="K592" s="162">
        <f>J592*I592</f>
        <v>0</v>
      </c>
      <c r="O592" s="77">
        <v>67196</v>
      </c>
      <c r="P592" s="77">
        <v>28122</v>
      </c>
      <c r="R592" s="77">
        <v>5816</v>
      </c>
    </row>
    <row r="593" spans="2:21" ht="12.75">
      <c r="B593" s="259"/>
      <c r="C593" s="259"/>
      <c r="D593" s="217"/>
      <c r="E593" s="217"/>
      <c r="F593" s="216"/>
      <c r="G593" s="258"/>
      <c r="H593" s="259"/>
      <c r="I593" s="260"/>
      <c r="J593" s="32" t="s">
        <v>1677</v>
      </c>
      <c r="K593" s="42">
        <f>SUM(K589:K592)</f>
        <v>0</v>
      </c>
      <c r="U593" s="116"/>
    </row>
    <row r="594" spans="2:21" ht="12.75">
      <c r="B594" s="259"/>
      <c r="C594" s="259"/>
      <c r="D594" s="217"/>
      <c r="E594" s="217"/>
      <c r="F594" s="216"/>
      <c r="G594" s="258"/>
      <c r="H594" s="259"/>
      <c r="I594" s="260"/>
      <c r="J594" s="261"/>
      <c r="K594" s="316"/>
      <c r="U594" s="116"/>
    </row>
    <row r="595" spans="2:21" ht="12.75">
      <c r="B595" s="259"/>
      <c r="C595" s="259"/>
      <c r="D595" s="217"/>
      <c r="E595" s="217"/>
      <c r="F595" s="216"/>
      <c r="G595" s="258"/>
      <c r="H595" s="259"/>
      <c r="I595" s="260"/>
      <c r="J595" s="261"/>
      <c r="K595" s="316"/>
      <c r="U595" s="116"/>
    </row>
    <row r="596" spans="2:21" ht="12.75">
      <c r="B596" s="45" t="s">
        <v>1678</v>
      </c>
      <c r="K596" s="116"/>
      <c r="O596" s="77">
        <v>28076</v>
      </c>
      <c r="U596" s="116"/>
    </row>
    <row r="597" spans="2:21" ht="12.75">
      <c r="B597" s="265"/>
      <c r="C597" s="265"/>
      <c r="D597" s="218" t="s">
        <v>19</v>
      </c>
      <c r="E597" s="218" t="s">
        <v>142</v>
      </c>
      <c r="F597" s="114" t="s">
        <v>2174</v>
      </c>
      <c r="G597" s="264" t="s">
        <v>39</v>
      </c>
      <c r="H597" s="265" t="s">
        <v>39</v>
      </c>
      <c r="I597" s="219">
        <v>2531</v>
      </c>
      <c r="J597" s="161">
        <v>0</v>
      </c>
      <c r="K597" s="162">
        <f>J597*I597</f>
        <v>0</v>
      </c>
      <c r="O597" s="77">
        <v>67068</v>
      </c>
      <c r="P597" s="77">
        <v>28050</v>
      </c>
      <c r="R597" s="77">
        <v>5916</v>
      </c>
      <c r="U597" s="116"/>
    </row>
    <row r="598" spans="2:21" ht="12.75">
      <c r="B598" s="259"/>
      <c r="C598" s="259"/>
      <c r="D598" s="217"/>
      <c r="E598" s="217"/>
      <c r="F598" s="216"/>
      <c r="G598" s="258"/>
      <c r="H598" s="259"/>
      <c r="I598" s="260"/>
      <c r="J598" s="32" t="s">
        <v>1679</v>
      </c>
      <c r="K598" s="42">
        <f>SUM(K597:K597)</f>
        <v>0</v>
      </c>
      <c r="U598" s="116"/>
    </row>
    <row r="599" spans="2:21" ht="12.75">
      <c r="B599" s="259"/>
      <c r="C599" s="259"/>
      <c r="D599" s="217"/>
      <c r="E599" s="217"/>
      <c r="F599" s="216"/>
      <c r="G599" s="258"/>
      <c r="H599" s="259"/>
      <c r="I599" s="260"/>
      <c r="J599" s="261"/>
      <c r="K599" s="316"/>
      <c r="U599" s="116"/>
    </row>
    <row r="600" spans="2:21" ht="12.75">
      <c r="B600" s="259"/>
      <c r="C600" s="259"/>
      <c r="D600" s="217"/>
      <c r="E600" s="217"/>
      <c r="F600" s="216"/>
      <c r="G600" s="258"/>
      <c r="H600" s="259"/>
      <c r="I600" s="260"/>
      <c r="J600" s="261"/>
      <c r="K600" s="316"/>
      <c r="U600" s="116"/>
    </row>
    <row r="601" spans="2:21" ht="12.75">
      <c r="B601" s="45" t="s">
        <v>1680</v>
      </c>
      <c r="K601" s="116"/>
      <c r="O601" s="77">
        <v>28077</v>
      </c>
      <c r="U601" s="116"/>
    </row>
    <row r="602" spans="2:21" ht="26.25">
      <c r="B602" s="265"/>
      <c r="C602" s="265"/>
      <c r="D602" s="218" t="s">
        <v>19</v>
      </c>
      <c r="E602" s="218" t="s">
        <v>1261</v>
      </c>
      <c r="F602" s="114" t="s">
        <v>1262</v>
      </c>
      <c r="G602" s="264" t="s">
        <v>39</v>
      </c>
      <c r="H602" s="265" t="s">
        <v>39</v>
      </c>
      <c r="I602" s="219">
        <v>2298</v>
      </c>
      <c r="J602" s="161">
        <v>0</v>
      </c>
      <c r="K602" s="162">
        <f>J602*I602</f>
        <v>0</v>
      </c>
      <c r="O602" s="77">
        <v>67109</v>
      </c>
      <c r="P602" s="77">
        <v>28077</v>
      </c>
      <c r="R602" s="77">
        <v>6020</v>
      </c>
      <c r="U602" s="116"/>
    </row>
    <row r="603" spans="2:21" ht="12.75">
      <c r="B603" s="259"/>
      <c r="C603" s="259"/>
      <c r="D603" s="217"/>
      <c r="E603" s="217"/>
      <c r="F603" s="216"/>
      <c r="G603" s="258"/>
      <c r="H603" s="259"/>
      <c r="I603" s="260"/>
      <c r="J603" s="32" t="s">
        <v>1681</v>
      </c>
      <c r="K603" s="42">
        <f>SUM(K602)</f>
        <v>0</v>
      </c>
      <c r="U603" s="116"/>
    </row>
    <row r="604" spans="2:21" ht="12.75">
      <c r="B604" s="259"/>
      <c r="C604" s="259"/>
      <c r="D604" s="217"/>
      <c r="E604" s="217"/>
      <c r="F604" s="216"/>
      <c r="G604" s="258"/>
      <c r="H604" s="259"/>
      <c r="I604" s="260"/>
      <c r="J604" s="261"/>
      <c r="K604" s="316"/>
      <c r="U604" s="116"/>
    </row>
    <row r="605" spans="2:21" ht="12.75">
      <c r="B605" s="259"/>
      <c r="C605" s="259"/>
      <c r="D605" s="217"/>
      <c r="E605" s="217"/>
      <c r="F605" s="216"/>
      <c r="G605" s="258"/>
      <c r="H605" s="259"/>
      <c r="I605" s="260"/>
      <c r="J605" s="261"/>
      <c r="K605" s="316"/>
      <c r="U605" s="116"/>
    </row>
    <row r="606" spans="2:21" ht="12.75">
      <c r="B606" s="45" t="s">
        <v>1682</v>
      </c>
      <c r="K606" s="116"/>
      <c r="O606" s="77">
        <v>28078</v>
      </c>
      <c r="U606" s="116"/>
    </row>
    <row r="607" spans="4:21" ht="26.25">
      <c r="D607" s="194" t="s">
        <v>19</v>
      </c>
      <c r="E607" s="194" t="s">
        <v>2188</v>
      </c>
      <c r="F607" s="113" t="s">
        <v>2189</v>
      </c>
      <c r="G607" s="118" t="s">
        <v>34</v>
      </c>
      <c r="H607" s="45" t="s">
        <v>34</v>
      </c>
      <c r="I607" s="220">
        <v>1081</v>
      </c>
      <c r="J607" s="252">
        <v>0</v>
      </c>
      <c r="K607" s="116">
        <f>J607*I607</f>
        <v>0</v>
      </c>
      <c r="M607" s="55" t="s">
        <v>129</v>
      </c>
      <c r="O607" s="77">
        <v>66998</v>
      </c>
      <c r="P607" s="77">
        <v>27999</v>
      </c>
      <c r="R607" s="77">
        <v>6053</v>
      </c>
      <c r="U607" s="116"/>
    </row>
    <row r="608" spans="2:21" ht="12.75">
      <c r="B608" s="265"/>
      <c r="C608" s="265"/>
      <c r="D608" s="218" t="s">
        <v>24</v>
      </c>
      <c r="E608" s="218" t="s">
        <v>1013</v>
      </c>
      <c r="F608" s="114" t="s">
        <v>1456</v>
      </c>
      <c r="G608" s="264" t="s">
        <v>39</v>
      </c>
      <c r="H608" s="265" t="s">
        <v>39</v>
      </c>
      <c r="I608" s="219">
        <v>2362</v>
      </c>
      <c r="J608" s="161">
        <v>0</v>
      </c>
      <c r="K608" s="162">
        <f>J608*I608</f>
        <v>0</v>
      </c>
      <c r="O608" s="77">
        <v>67111</v>
      </c>
      <c r="P608" s="77">
        <v>28078</v>
      </c>
      <c r="R608" s="77">
        <v>6226</v>
      </c>
      <c r="U608" s="116"/>
    </row>
    <row r="609" spans="2:21" ht="12.75">
      <c r="B609" s="259"/>
      <c r="C609" s="259"/>
      <c r="D609" s="217"/>
      <c r="E609" s="217"/>
      <c r="F609" s="216"/>
      <c r="G609" s="258"/>
      <c r="H609" s="259"/>
      <c r="I609" s="260"/>
      <c r="J609" s="32" t="s">
        <v>1683</v>
      </c>
      <c r="K609" s="42">
        <f>SUM(K607:K608)</f>
        <v>0</v>
      </c>
      <c r="U609" s="116"/>
    </row>
    <row r="610" spans="2:21" ht="12.75">
      <c r="B610" s="259"/>
      <c r="C610" s="259"/>
      <c r="D610" s="217"/>
      <c r="E610" s="217"/>
      <c r="F610" s="216"/>
      <c r="G610" s="258"/>
      <c r="H610" s="259"/>
      <c r="I610" s="260"/>
      <c r="J610" s="261"/>
      <c r="K610" s="316"/>
      <c r="U610" s="116"/>
    </row>
    <row r="611" spans="2:21" ht="12.75">
      <c r="B611" s="259"/>
      <c r="C611" s="259"/>
      <c r="D611" s="217"/>
      <c r="E611" s="217"/>
      <c r="F611" s="216"/>
      <c r="G611" s="258"/>
      <c r="H611" s="259"/>
      <c r="I611" s="260"/>
      <c r="J611" s="261"/>
      <c r="K611" s="316"/>
      <c r="U611" s="116"/>
    </row>
    <row r="612" spans="2:21" ht="12.75">
      <c r="B612" s="45" t="s">
        <v>1684</v>
      </c>
      <c r="K612" s="116"/>
      <c r="O612" s="77">
        <v>28079</v>
      </c>
      <c r="U612" s="116"/>
    </row>
    <row r="613" spans="2:21" ht="12.75">
      <c r="B613" s="265"/>
      <c r="C613" s="265"/>
      <c r="D613" s="218" t="s">
        <v>19</v>
      </c>
      <c r="E613" s="218" t="s">
        <v>1018</v>
      </c>
      <c r="F613" s="114" t="s">
        <v>1019</v>
      </c>
      <c r="G613" s="264" t="s">
        <v>39</v>
      </c>
      <c r="H613" s="265" t="s">
        <v>39</v>
      </c>
      <c r="I613" s="219">
        <v>1420</v>
      </c>
      <c r="J613" s="161">
        <v>0</v>
      </c>
      <c r="K613" s="162">
        <f>J613*I613</f>
        <v>0</v>
      </c>
      <c r="L613" s="55" t="s">
        <v>1020</v>
      </c>
      <c r="O613" s="77">
        <v>67112</v>
      </c>
      <c r="P613" s="77">
        <v>28079</v>
      </c>
      <c r="R613" s="77">
        <v>3757</v>
      </c>
      <c r="S613" s="77" t="s">
        <v>1020</v>
      </c>
      <c r="U613" s="116"/>
    </row>
    <row r="614" spans="2:21" ht="12.75">
      <c r="B614" s="259"/>
      <c r="C614" s="259"/>
      <c r="D614" s="217"/>
      <c r="E614" s="217"/>
      <c r="F614" s="216"/>
      <c r="G614" s="258"/>
      <c r="H614" s="259"/>
      <c r="I614" s="260"/>
      <c r="J614" s="32" t="s">
        <v>1685</v>
      </c>
      <c r="K614" s="42">
        <f>SUM(K613)</f>
        <v>0</v>
      </c>
      <c r="U614" s="116"/>
    </row>
    <row r="615" spans="2:21" ht="12.75">
      <c r="B615" s="259"/>
      <c r="C615" s="259"/>
      <c r="D615" s="217"/>
      <c r="E615" s="217"/>
      <c r="F615" s="216"/>
      <c r="G615" s="258"/>
      <c r="H615" s="259"/>
      <c r="I615" s="260"/>
      <c r="J615" s="261"/>
      <c r="K615" s="316"/>
      <c r="U615" s="116"/>
    </row>
    <row r="616" spans="2:21" ht="12.75">
      <c r="B616" s="259"/>
      <c r="C616" s="259"/>
      <c r="D616" s="217"/>
      <c r="E616" s="217"/>
      <c r="F616" s="216"/>
      <c r="G616" s="258"/>
      <c r="H616" s="259"/>
      <c r="I616" s="260"/>
      <c r="J616" s="261"/>
      <c r="K616" s="316"/>
      <c r="U616" s="116"/>
    </row>
    <row r="617" spans="2:21" ht="12.75">
      <c r="B617" s="45" t="s">
        <v>1686</v>
      </c>
      <c r="K617" s="116"/>
      <c r="O617" s="77">
        <v>28080</v>
      </c>
      <c r="U617" s="116"/>
    </row>
    <row r="618" spans="4:21" ht="12.75">
      <c r="D618" s="194" t="s">
        <v>19</v>
      </c>
      <c r="E618" s="194" t="s">
        <v>1065</v>
      </c>
      <c r="F618" s="113" t="s">
        <v>1066</v>
      </c>
      <c r="G618" s="118" t="s">
        <v>34</v>
      </c>
      <c r="H618" s="45" t="s">
        <v>34</v>
      </c>
      <c r="I618" s="220">
        <v>585</v>
      </c>
      <c r="J618" s="252">
        <v>0</v>
      </c>
      <c r="K618" s="116">
        <f>J618*I618</f>
        <v>0</v>
      </c>
      <c r="O618" s="77">
        <v>67113</v>
      </c>
      <c r="P618" s="77">
        <v>28080</v>
      </c>
      <c r="R618" s="77">
        <v>6606</v>
      </c>
      <c r="U618" s="116"/>
    </row>
    <row r="619" spans="4:21" ht="12.75">
      <c r="D619" s="194" t="s">
        <v>24</v>
      </c>
      <c r="E619" s="194" t="s">
        <v>2179</v>
      </c>
      <c r="F619" s="113" t="s">
        <v>2180</v>
      </c>
      <c r="G619" s="118" t="s">
        <v>34</v>
      </c>
      <c r="H619" s="45" t="s">
        <v>34</v>
      </c>
      <c r="I619" s="220">
        <v>701</v>
      </c>
      <c r="J619" s="252">
        <v>0</v>
      </c>
      <c r="K619" s="116">
        <f>J619*I619</f>
        <v>0</v>
      </c>
      <c r="O619" s="77">
        <v>67114</v>
      </c>
      <c r="P619" s="77">
        <v>28080</v>
      </c>
      <c r="R619" s="77">
        <v>6608</v>
      </c>
      <c r="U619" s="116"/>
    </row>
    <row r="620" spans="4:21" ht="12.75">
      <c r="D620" s="194" t="s">
        <v>27</v>
      </c>
      <c r="E620" s="194" t="s">
        <v>1023</v>
      </c>
      <c r="F620" s="113" t="s">
        <v>1067</v>
      </c>
      <c r="G620" s="118" t="s">
        <v>34</v>
      </c>
      <c r="H620" s="45" t="s">
        <v>39</v>
      </c>
      <c r="I620" s="220">
        <v>1286</v>
      </c>
      <c r="J620" s="252">
        <v>0</v>
      </c>
      <c r="K620" s="116">
        <f>J620*I620</f>
        <v>0</v>
      </c>
      <c r="O620" s="77">
        <v>67115</v>
      </c>
      <c r="P620" s="77">
        <v>28080</v>
      </c>
      <c r="R620" s="77">
        <v>6614</v>
      </c>
      <c r="U620" s="116"/>
    </row>
    <row r="621" spans="2:21" ht="26.25">
      <c r="B621" s="265"/>
      <c r="C621" s="265"/>
      <c r="D621" s="218" t="s">
        <v>28</v>
      </c>
      <c r="E621" s="218" t="s">
        <v>1025</v>
      </c>
      <c r="F621" s="114" t="s">
        <v>1459</v>
      </c>
      <c r="G621" s="264" t="s">
        <v>1027</v>
      </c>
      <c r="H621" s="265" t="s">
        <v>1028</v>
      </c>
      <c r="I621" s="219">
        <v>373</v>
      </c>
      <c r="J621" s="161">
        <v>0</v>
      </c>
      <c r="K621" s="162">
        <f>J621*I621</f>
        <v>0</v>
      </c>
      <c r="O621" s="77">
        <v>67116</v>
      </c>
      <c r="P621" s="77">
        <v>28080</v>
      </c>
      <c r="R621" s="77">
        <v>6618</v>
      </c>
      <c r="U621" s="116"/>
    </row>
    <row r="622" spans="2:21" ht="12.75">
      <c r="B622" s="259"/>
      <c r="C622" s="259"/>
      <c r="D622" s="217"/>
      <c r="E622" s="217"/>
      <c r="F622" s="216"/>
      <c r="G622" s="258"/>
      <c r="H622" s="259"/>
      <c r="I622" s="260"/>
      <c r="J622" s="32" t="s">
        <v>1687</v>
      </c>
      <c r="K622" s="42">
        <f>SUM(K618:K621)</f>
        <v>0</v>
      </c>
      <c r="U622" s="116"/>
    </row>
    <row r="623" spans="2:21" ht="12.75">
      <c r="B623" s="259"/>
      <c r="C623" s="259"/>
      <c r="D623" s="217"/>
      <c r="E623" s="217"/>
      <c r="F623" s="216"/>
      <c r="G623" s="258"/>
      <c r="H623" s="259"/>
      <c r="I623" s="260"/>
      <c r="J623" s="32" t="s">
        <v>1688</v>
      </c>
      <c r="K623" s="42">
        <f>K622+K614+K609+K603+K598+K593</f>
        <v>0</v>
      </c>
      <c r="U623" s="116"/>
    </row>
    <row r="624" spans="2:21" ht="12.75">
      <c r="B624" s="259"/>
      <c r="C624" s="259"/>
      <c r="D624" s="217"/>
      <c r="E624" s="217"/>
      <c r="F624" s="216"/>
      <c r="G624" s="258"/>
      <c r="H624" s="259"/>
      <c r="I624" s="260"/>
      <c r="J624" s="261"/>
      <c r="K624" s="316"/>
      <c r="U624" s="116"/>
    </row>
    <row r="625" spans="2:21" ht="12.75">
      <c r="B625" s="259"/>
      <c r="C625" s="259"/>
      <c r="D625" s="217"/>
      <c r="E625" s="217"/>
      <c r="F625" s="216"/>
      <c r="G625" s="258"/>
      <c r="H625" s="259"/>
      <c r="I625" s="260"/>
      <c r="J625" s="261"/>
      <c r="K625" s="316"/>
      <c r="U625" s="116"/>
    </row>
    <row r="626" spans="2:21" ht="12.75">
      <c r="B626" s="45" t="s">
        <v>1689</v>
      </c>
      <c r="K626" s="116"/>
      <c r="O626" s="77">
        <v>28081</v>
      </c>
      <c r="U626" s="116"/>
    </row>
    <row r="627" spans="2:21" ht="12.75">
      <c r="B627" s="45" t="s">
        <v>1690</v>
      </c>
      <c r="K627" s="116"/>
      <c r="O627" s="77">
        <v>28082</v>
      </c>
      <c r="U627" s="116"/>
    </row>
    <row r="628" spans="4:21" ht="26.25">
      <c r="D628" s="194" t="s">
        <v>19</v>
      </c>
      <c r="E628" s="194" t="s">
        <v>1035</v>
      </c>
      <c r="F628" s="113" t="s">
        <v>1464</v>
      </c>
      <c r="G628" s="118" t="s">
        <v>34</v>
      </c>
      <c r="H628" s="45" t="s">
        <v>34</v>
      </c>
      <c r="I628" s="220">
        <v>387</v>
      </c>
      <c r="J628" s="252">
        <v>0</v>
      </c>
      <c r="K628" s="116">
        <f>J628*I628</f>
        <v>0</v>
      </c>
      <c r="O628" s="77">
        <v>67117</v>
      </c>
      <c r="P628" s="77">
        <v>28082</v>
      </c>
      <c r="R628" s="77">
        <v>6636</v>
      </c>
      <c r="U628" s="116"/>
    </row>
    <row r="629" spans="4:21" ht="26.25">
      <c r="D629" s="194" t="s">
        <v>24</v>
      </c>
      <c r="E629" s="194" t="s">
        <v>1633</v>
      </c>
      <c r="F629" s="113" t="s">
        <v>1634</v>
      </c>
      <c r="G629" s="118" t="s">
        <v>39</v>
      </c>
      <c r="H629" s="45" t="s">
        <v>39</v>
      </c>
      <c r="I629" s="130">
        <v>1440</v>
      </c>
      <c r="J629" s="252">
        <v>0</v>
      </c>
      <c r="K629" s="116">
        <f>J629*I629</f>
        <v>0</v>
      </c>
      <c r="O629" s="77">
        <v>67118</v>
      </c>
      <c r="P629" s="77">
        <v>28082</v>
      </c>
      <c r="R629" s="77">
        <v>12193</v>
      </c>
      <c r="U629" s="116"/>
    </row>
    <row r="630" spans="2:21" ht="26.25">
      <c r="B630" s="265"/>
      <c r="C630" s="265"/>
      <c r="D630" s="218" t="s">
        <v>27</v>
      </c>
      <c r="E630" s="218" t="s">
        <v>1557</v>
      </c>
      <c r="F630" s="114" t="s">
        <v>1558</v>
      </c>
      <c r="G630" s="264" t="s">
        <v>39</v>
      </c>
      <c r="H630" s="265" t="s">
        <v>39</v>
      </c>
      <c r="I630" s="219">
        <v>165</v>
      </c>
      <c r="J630" s="161">
        <v>0</v>
      </c>
      <c r="K630" s="162">
        <f>J630*I630</f>
        <v>0</v>
      </c>
      <c r="O630" s="77">
        <v>67119</v>
      </c>
      <c r="P630" s="77">
        <v>28082</v>
      </c>
      <c r="R630" s="77">
        <v>12253</v>
      </c>
      <c r="U630" s="116"/>
    </row>
    <row r="631" spans="2:21" ht="12.75">
      <c r="B631" s="259"/>
      <c r="C631" s="259"/>
      <c r="D631" s="217"/>
      <c r="E631" s="217"/>
      <c r="F631" s="216"/>
      <c r="G631" s="258"/>
      <c r="H631" s="259"/>
      <c r="I631" s="260"/>
      <c r="J631" s="32" t="s">
        <v>1691</v>
      </c>
      <c r="K631" s="42">
        <f>SUM(K628:K630)</f>
        <v>0</v>
      </c>
      <c r="U631" s="116"/>
    </row>
    <row r="632" spans="2:21" ht="12.75">
      <c r="B632" s="259"/>
      <c r="C632" s="259"/>
      <c r="D632" s="217"/>
      <c r="E632" s="217"/>
      <c r="F632" s="216"/>
      <c r="G632" s="258"/>
      <c r="H632" s="259"/>
      <c r="I632" s="260"/>
      <c r="J632" s="261"/>
      <c r="K632" s="316"/>
      <c r="U632" s="116"/>
    </row>
    <row r="633" spans="2:21" ht="12.75">
      <c r="B633" s="259"/>
      <c r="C633" s="259"/>
      <c r="D633" s="217"/>
      <c r="E633" s="217"/>
      <c r="F633" s="216"/>
      <c r="G633" s="258"/>
      <c r="H633" s="259"/>
      <c r="I633" s="260"/>
      <c r="J633" s="261"/>
      <c r="K633" s="316"/>
      <c r="U633" s="116"/>
    </row>
    <row r="634" spans="2:21" ht="12.75">
      <c r="B634" s="45" t="s">
        <v>1692</v>
      </c>
      <c r="K634" s="116"/>
      <c r="O634" s="77">
        <v>28083</v>
      </c>
      <c r="U634" s="116"/>
    </row>
    <row r="635" spans="2:21" ht="26.25">
      <c r="B635" s="259"/>
      <c r="C635" s="259"/>
      <c r="D635" s="217" t="s">
        <v>19</v>
      </c>
      <c r="E635" s="217" t="s">
        <v>1561</v>
      </c>
      <c r="F635" s="216" t="s">
        <v>1562</v>
      </c>
      <c r="G635" s="258" t="s">
        <v>34</v>
      </c>
      <c r="H635" s="259" t="s">
        <v>34</v>
      </c>
      <c r="I635" s="260">
        <v>48</v>
      </c>
      <c r="J635" s="261">
        <v>0</v>
      </c>
      <c r="K635" s="316">
        <f>J635*I635</f>
        <v>0</v>
      </c>
      <c r="O635" s="77">
        <v>67055</v>
      </c>
      <c r="P635" s="77">
        <v>28042</v>
      </c>
      <c r="R635" s="77">
        <v>6807</v>
      </c>
      <c r="U635" s="116"/>
    </row>
    <row r="636" spans="2:21" ht="26.25">
      <c r="B636" s="259"/>
      <c r="C636" s="259"/>
      <c r="D636" s="217" t="s">
        <v>19</v>
      </c>
      <c r="E636" s="217" t="s">
        <v>1637</v>
      </c>
      <c r="F636" s="216" t="s">
        <v>1638</v>
      </c>
      <c r="G636" s="258" t="s">
        <v>39</v>
      </c>
      <c r="H636" s="259" t="s">
        <v>39</v>
      </c>
      <c r="I636" s="260">
        <v>1403</v>
      </c>
      <c r="J636" s="261">
        <v>0</v>
      </c>
      <c r="K636" s="316">
        <f>J636*I636</f>
        <v>0</v>
      </c>
      <c r="O636" s="77">
        <v>67120</v>
      </c>
      <c r="P636" s="77">
        <v>28083</v>
      </c>
      <c r="R636" s="77">
        <v>12322</v>
      </c>
      <c r="U636" s="116"/>
    </row>
    <row r="637" spans="2:21" ht="12.75">
      <c r="B637" s="265"/>
      <c r="C637" s="265"/>
      <c r="D637" s="218" t="s">
        <v>24</v>
      </c>
      <c r="E637" s="218" t="s">
        <v>2192</v>
      </c>
      <c r="F637" s="114" t="s">
        <v>2193</v>
      </c>
      <c r="G637" s="264" t="s">
        <v>39</v>
      </c>
      <c r="H637" s="265" t="s">
        <v>39</v>
      </c>
      <c r="I637" s="219">
        <v>1440</v>
      </c>
      <c r="J637" s="161">
        <v>0</v>
      </c>
      <c r="K637" s="162">
        <f>J637*I637</f>
        <v>0</v>
      </c>
      <c r="O637" s="77">
        <v>66846</v>
      </c>
      <c r="P637" s="77">
        <v>27911</v>
      </c>
      <c r="R637" s="77">
        <v>12300</v>
      </c>
      <c r="U637" s="116"/>
    </row>
    <row r="638" spans="2:21" ht="12.75">
      <c r="B638" s="259"/>
      <c r="C638" s="259"/>
      <c r="D638" s="217"/>
      <c r="E638" s="217"/>
      <c r="F638" s="216"/>
      <c r="G638" s="258"/>
      <c r="H638" s="259"/>
      <c r="I638" s="260"/>
      <c r="J638" s="32" t="s">
        <v>1693</v>
      </c>
      <c r="K638" s="42">
        <f>SUM(K635:K637)</f>
        <v>0</v>
      </c>
      <c r="U638" s="116"/>
    </row>
    <row r="639" spans="2:21" ht="12.75">
      <c r="B639" s="259"/>
      <c r="C639" s="259"/>
      <c r="D639" s="217"/>
      <c r="E639" s="217"/>
      <c r="F639" s="216"/>
      <c r="G639" s="258"/>
      <c r="H639" s="259"/>
      <c r="I639" s="260"/>
      <c r="J639" s="261"/>
      <c r="K639" s="316"/>
      <c r="U639" s="116"/>
    </row>
    <row r="640" spans="2:21" ht="12.75">
      <c r="B640" s="259"/>
      <c r="C640" s="259"/>
      <c r="D640" s="217"/>
      <c r="E640" s="217"/>
      <c r="F640" s="216"/>
      <c r="G640" s="258"/>
      <c r="H640" s="259"/>
      <c r="I640" s="260"/>
      <c r="J640" s="261"/>
      <c r="K640" s="316"/>
      <c r="U640" s="116"/>
    </row>
    <row r="641" spans="2:21" ht="12.75">
      <c r="B641" s="45" t="s">
        <v>1694</v>
      </c>
      <c r="K641" s="116"/>
      <c r="O641" s="77">
        <v>28084</v>
      </c>
      <c r="U641" s="116"/>
    </row>
    <row r="642" spans="2:21" ht="26.25">
      <c r="B642" s="265"/>
      <c r="C642" s="265"/>
      <c r="D642" s="218" t="s">
        <v>19</v>
      </c>
      <c r="E642" s="218" t="s">
        <v>1051</v>
      </c>
      <c r="F642" s="114" t="s">
        <v>1052</v>
      </c>
      <c r="G642" s="264" t="s">
        <v>39</v>
      </c>
      <c r="H642" s="265" t="s">
        <v>39</v>
      </c>
      <c r="I642" s="219">
        <v>546</v>
      </c>
      <c r="J642" s="161">
        <v>0</v>
      </c>
      <c r="K642" s="162">
        <f>J642*I642</f>
        <v>0</v>
      </c>
      <c r="O642" s="77">
        <v>67121</v>
      </c>
      <c r="P642" s="77">
        <v>28084</v>
      </c>
      <c r="R642" s="77">
        <v>7452</v>
      </c>
      <c r="U642" s="116"/>
    </row>
    <row r="643" spans="2:21" ht="12.75">
      <c r="B643" s="259"/>
      <c r="C643" s="259"/>
      <c r="D643" s="217"/>
      <c r="E643" s="217"/>
      <c r="F643" s="216"/>
      <c r="G643" s="258"/>
      <c r="H643" s="259"/>
      <c r="I643" s="260"/>
      <c r="J643" s="32" t="s">
        <v>1695</v>
      </c>
      <c r="K643" s="42">
        <f>SUM(K642)</f>
        <v>0</v>
      </c>
      <c r="U643" s="116"/>
    </row>
    <row r="644" spans="2:21" ht="12.75">
      <c r="B644" s="259"/>
      <c r="C644" s="259"/>
      <c r="D644" s="217"/>
      <c r="E644" s="217"/>
      <c r="F644" s="216"/>
      <c r="G644" s="258"/>
      <c r="H644" s="259"/>
      <c r="I644" s="260"/>
      <c r="J644" s="32" t="s">
        <v>1696</v>
      </c>
      <c r="K644" s="42">
        <f>K643+K638+K631</f>
        <v>0</v>
      </c>
      <c r="U644" s="116"/>
    </row>
    <row r="645" spans="2:21" ht="12.75">
      <c r="B645" s="259"/>
      <c r="C645" s="259"/>
      <c r="D645" s="217"/>
      <c r="E645" s="217"/>
      <c r="F645" s="216"/>
      <c r="G645" s="258"/>
      <c r="H645" s="259"/>
      <c r="I645" s="260"/>
      <c r="J645" s="261"/>
      <c r="K645" s="316"/>
      <c r="U645" s="116"/>
    </row>
    <row r="646" spans="2:21" ht="12.75">
      <c r="B646" s="259"/>
      <c r="C646" s="259"/>
      <c r="D646" s="217"/>
      <c r="E646" s="217"/>
      <c r="F646" s="216"/>
      <c r="G646" s="258"/>
      <c r="H646" s="259"/>
      <c r="I646" s="260"/>
      <c r="J646" s="261"/>
      <c r="K646" s="316"/>
      <c r="U646" s="116"/>
    </row>
    <row r="647" spans="2:21" ht="12.75">
      <c r="B647" s="45" t="s">
        <v>1697</v>
      </c>
      <c r="K647" s="116"/>
      <c r="O647" s="77">
        <v>28085</v>
      </c>
      <c r="U647" s="116"/>
    </row>
    <row r="648" spans="2:15" ht="12.75">
      <c r="B648" s="45" t="s">
        <v>2168</v>
      </c>
      <c r="K648" s="116"/>
      <c r="O648" s="77">
        <v>28134</v>
      </c>
    </row>
    <row r="649" spans="2:18" ht="39">
      <c r="B649" s="262"/>
      <c r="C649" s="262"/>
      <c r="D649" s="142" t="s">
        <v>19</v>
      </c>
      <c r="E649" s="142" t="s">
        <v>310</v>
      </c>
      <c r="F649" s="331" t="s">
        <v>2197</v>
      </c>
      <c r="G649" s="312" t="s">
        <v>112</v>
      </c>
      <c r="H649" s="262" t="s">
        <v>39</v>
      </c>
      <c r="I649" s="219">
        <v>23</v>
      </c>
      <c r="J649" s="266">
        <v>0</v>
      </c>
      <c r="K649" s="162">
        <f>J649*I649</f>
        <v>0</v>
      </c>
      <c r="O649" s="77">
        <v>67223</v>
      </c>
      <c r="P649" s="77">
        <v>28134</v>
      </c>
      <c r="R649" s="77">
        <v>7471</v>
      </c>
    </row>
    <row r="650" spans="10:11" ht="12.75">
      <c r="J650" s="32" t="s">
        <v>2169</v>
      </c>
      <c r="K650" s="59">
        <f>SUM(K649:K649)</f>
        <v>0</v>
      </c>
    </row>
    <row r="651" spans="10:11" ht="12.75">
      <c r="J651" s="32"/>
      <c r="K651" s="59"/>
    </row>
    <row r="652" spans="10:11" ht="12.75">
      <c r="J652" s="32"/>
      <c r="K652" s="59"/>
    </row>
    <row r="653" spans="2:21" ht="12.75">
      <c r="B653" s="45" t="s">
        <v>1698</v>
      </c>
      <c r="K653" s="116"/>
      <c r="O653" s="77">
        <v>28086</v>
      </c>
      <c r="U653" s="116"/>
    </row>
    <row r="654" spans="2:21" ht="52.5">
      <c r="B654" s="265"/>
      <c r="C654" s="265"/>
      <c r="D654" s="218" t="s">
        <v>19</v>
      </c>
      <c r="E654" s="218" t="s">
        <v>1316</v>
      </c>
      <c r="F654" s="114" t="s">
        <v>2485</v>
      </c>
      <c r="G654" s="264" t="s">
        <v>112</v>
      </c>
      <c r="H654" s="265" t="s">
        <v>112</v>
      </c>
      <c r="I654" s="219">
        <v>70</v>
      </c>
      <c r="J654" s="161">
        <v>0</v>
      </c>
      <c r="K654" s="162">
        <f>J654*I654</f>
        <v>0</v>
      </c>
      <c r="O654" s="77">
        <v>67122</v>
      </c>
      <c r="P654" s="77">
        <v>28086</v>
      </c>
      <c r="R654" s="77">
        <v>7645</v>
      </c>
      <c r="U654" s="116"/>
    </row>
    <row r="655" spans="2:21" ht="12.75">
      <c r="B655" s="259"/>
      <c r="C655" s="259"/>
      <c r="D655" s="217"/>
      <c r="E655" s="217"/>
      <c r="F655" s="216"/>
      <c r="G655" s="258"/>
      <c r="H655" s="259"/>
      <c r="I655" s="260"/>
      <c r="J655" s="32" t="s">
        <v>1699</v>
      </c>
      <c r="K655" s="42">
        <f>SUM(K654)</f>
        <v>0</v>
      </c>
      <c r="U655" s="116"/>
    </row>
    <row r="656" spans="2:21" ht="12.75">
      <c r="B656" s="259"/>
      <c r="C656" s="259"/>
      <c r="D656" s="217"/>
      <c r="E656" s="217"/>
      <c r="F656" s="216"/>
      <c r="G656" s="258"/>
      <c r="H656" s="259"/>
      <c r="I656" s="260"/>
      <c r="J656" s="261"/>
      <c r="K656" s="316"/>
      <c r="U656" s="116"/>
    </row>
    <row r="657" spans="2:21" ht="12.75">
      <c r="B657" s="259"/>
      <c r="C657" s="259"/>
      <c r="D657" s="217"/>
      <c r="E657" s="217"/>
      <c r="F657" s="216"/>
      <c r="G657" s="258"/>
      <c r="H657" s="259"/>
      <c r="I657" s="260"/>
      <c r="J657" s="261"/>
      <c r="K657" s="316"/>
      <c r="U657" s="116"/>
    </row>
    <row r="658" spans="2:15" ht="12.75">
      <c r="B658" s="45" t="s">
        <v>2293</v>
      </c>
      <c r="C658" s="45" t="s">
        <v>1321</v>
      </c>
      <c r="K658" s="116"/>
      <c r="O658" s="77">
        <v>28136</v>
      </c>
    </row>
    <row r="659" spans="2:18" ht="39">
      <c r="B659" s="262"/>
      <c r="C659" s="262"/>
      <c r="D659" s="142" t="s">
        <v>19</v>
      </c>
      <c r="E659" s="142" t="s">
        <v>1322</v>
      </c>
      <c r="F659" s="331" t="s">
        <v>2278</v>
      </c>
      <c r="G659" s="312" t="s">
        <v>112</v>
      </c>
      <c r="H659" s="262" t="s">
        <v>112</v>
      </c>
      <c r="I659" s="219">
        <v>17</v>
      </c>
      <c r="J659" s="266">
        <v>0</v>
      </c>
      <c r="K659" s="162">
        <f>J659*I659</f>
        <v>0</v>
      </c>
      <c r="O659" s="77">
        <v>67234</v>
      </c>
      <c r="P659" s="77">
        <v>28136</v>
      </c>
      <c r="R659" s="77">
        <v>7941</v>
      </c>
    </row>
    <row r="660" spans="10:11" ht="12.75">
      <c r="J660" s="32" t="s">
        <v>2294</v>
      </c>
      <c r="K660" s="59">
        <f>SUM(K659:K659)</f>
        <v>0</v>
      </c>
    </row>
    <row r="661" spans="10:11" ht="12.75">
      <c r="J661" s="32"/>
      <c r="K661" s="59"/>
    </row>
    <row r="662" spans="10:11" ht="12.75">
      <c r="J662" s="32"/>
      <c r="K662" s="59"/>
    </row>
    <row r="663" spans="2:15" ht="12.75">
      <c r="B663" s="45" t="s">
        <v>2295</v>
      </c>
      <c r="K663" s="116"/>
      <c r="O663" s="77">
        <v>28137</v>
      </c>
    </row>
    <row r="664" spans="4:18" ht="39">
      <c r="D664" s="194" t="s">
        <v>19</v>
      </c>
      <c r="E664" s="194" t="s">
        <v>1337</v>
      </c>
      <c r="F664" s="113" t="s">
        <v>2306</v>
      </c>
      <c r="G664" s="118" t="s">
        <v>21</v>
      </c>
      <c r="H664" s="45" t="s">
        <v>22</v>
      </c>
      <c r="I664" s="220">
        <v>3</v>
      </c>
      <c r="J664" s="252">
        <v>0</v>
      </c>
      <c r="K664" s="116">
        <f>J664*I664</f>
        <v>0</v>
      </c>
      <c r="O664" s="77">
        <v>67244</v>
      </c>
      <c r="P664" s="77">
        <v>28137</v>
      </c>
      <c r="R664" s="77">
        <v>8094</v>
      </c>
    </row>
    <row r="665" spans="4:18" ht="39">
      <c r="D665" s="194" t="s">
        <v>24</v>
      </c>
      <c r="E665" s="194" t="s">
        <v>1344</v>
      </c>
      <c r="F665" s="113" t="s">
        <v>1345</v>
      </c>
      <c r="G665" s="118" t="s">
        <v>21</v>
      </c>
      <c r="H665" s="45" t="s">
        <v>22</v>
      </c>
      <c r="I665" s="220">
        <v>3</v>
      </c>
      <c r="J665" s="252">
        <v>0</v>
      </c>
      <c r="K665" s="116">
        <f>J665*I665</f>
        <v>0</v>
      </c>
      <c r="O665" s="77">
        <v>67249</v>
      </c>
      <c r="P665" s="77">
        <v>28137</v>
      </c>
      <c r="R665" s="77">
        <v>8463</v>
      </c>
    </row>
    <row r="666" spans="2:18" ht="66">
      <c r="B666" s="262"/>
      <c r="C666" s="262"/>
      <c r="D666" s="142" t="s">
        <v>27</v>
      </c>
      <c r="E666" s="142" t="s">
        <v>1352</v>
      </c>
      <c r="F666" s="331" t="s">
        <v>1353</v>
      </c>
      <c r="G666" s="312" t="s">
        <v>21</v>
      </c>
      <c r="H666" s="262" t="s">
        <v>22</v>
      </c>
      <c r="I666" s="219">
        <v>1</v>
      </c>
      <c r="J666" s="266">
        <v>0</v>
      </c>
      <c r="K666" s="162">
        <f>J666*I666</f>
        <v>0</v>
      </c>
      <c r="O666" s="77">
        <v>67253</v>
      </c>
      <c r="P666" s="77">
        <v>28137</v>
      </c>
      <c r="R666" s="77">
        <v>25836</v>
      </c>
    </row>
    <row r="667" spans="10:11" ht="12.75">
      <c r="J667" s="32" t="s">
        <v>2296</v>
      </c>
      <c r="K667" s="59">
        <f>SUM(K664:K666)</f>
        <v>0</v>
      </c>
    </row>
    <row r="668" spans="10:11" ht="12.75">
      <c r="J668" s="32"/>
      <c r="K668" s="59"/>
    </row>
    <row r="669" spans="10:11" ht="12.75">
      <c r="J669" s="32"/>
      <c r="K669" s="59"/>
    </row>
    <row r="670" spans="2:21" ht="12.75">
      <c r="B670" s="45" t="s">
        <v>1700</v>
      </c>
      <c r="K670" s="116"/>
      <c r="O670" s="77">
        <v>28087</v>
      </c>
      <c r="U670" s="116"/>
    </row>
    <row r="671" spans="4:21" ht="26.25">
      <c r="D671" s="194" t="s">
        <v>19</v>
      </c>
      <c r="E671" s="194" t="s">
        <v>1356</v>
      </c>
      <c r="F671" s="113" t="s">
        <v>1357</v>
      </c>
      <c r="G671" s="118" t="s">
        <v>112</v>
      </c>
      <c r="H671" s="45" t="s">
        <v>112</v>
      </c>
      <c r="I671" s="220">
        <v>22</v>
      </c>
      <c r="J671" s="252">
        <v>0</v>
      </c>
      <c r="K671" s="116">
        <f>J671*I671</f>
        <v>0</v>
      </c>
      <c r="O671" s="77">
        <v>67123</v>
      </c>
      <c r="P671" s="77">
        <v>28087</v>
      </c>
      <c r="R671" s="77">
        <v>8490</v>
      </c>
      <c r="U671" s="116"/>
    </row>
    <row r="672" spans="4:21" ht="39">
      <c r="D672" s="194" t="s">
        <v>24</v>
      </c>
      <c r="E672" s="194" t="s">
        <v>1360</v>
      </c>
      <c r="F672" s="113" t="s">
        <v>1571</v>
      </c>
      <c r="G672" s="118" t="s">
        <v>112</v>
      </c>
      <c r="H672" s="45" t="s">
        <v>112</v>
      </c>
      <c r="I672" s="220">
        <v>22</v>
      </c>
      <c r="J672" s="252">
        <v>0</v>
      </c>
      <c r="K672" s="116">
        <f>J672*I672</f>
        <v>0</v>
      </c>
      <c r="O672" s="77">
        <v>67124</v>
      </c>
      <c r="P672" s="77">
        <v>28087</v>
      </c>
      <c r="R672" s="77">
        <v>8501</v>
      </c>
      <c r="U672" s="116"/>
    </row>
    <row r="673" spans="2:21" ht="26.25">
      <c r="B673" s="265"/>
      <c r="C673" s="265"/>
      <c r="D673" s="218" t="s">
        <v>27</v>
      </c>
      <c r="E673" s="218" t="s">
        <v>1364</v>
      </c>
      <c r="F673" s="114" t="s">
        <v>1365</v>
      </c>
      <c r="G673" s="264" t="s">
        <v>21</v>
      </c>
      <c r="H673" s="265" t="s">
        <v>22</v>
      </c>
      <c r="I673" s="219">
        <v>4</v>
      </c>
      <c r="J673" s="161">
        <v>0</v>
      </c>
      <c r="K673" s="162">
        <f>J673*I673</f>
        <v>0</v>
      </c>
      <c r="O673" s="77">
        <v>67125</v>
      </c>
      <c r="P673" s="77">
        <v>28087</v>
      </c>
      <c r="R673" s="77">
        <v>8554</v>
      </c>
      <c r="U673" s="116"/>
    </row>
    <row r="674" spans="2:21" ht="12.75">
      <c r="B674" s="259"/>
      <c r="C674" s="259"/>
      <c r="D674" s="217"/>
      <c r="E674" s="217"/>
      <c r="F674" s="216"/>
      <c r="G674" s="258"/>
      <c r="H674" s="259"/>
      <c r="I674" s="260"/>
      <c r="J674" s="32" t="s">
        <v>1701</v>
      </c>
      <c r="K674" s="42">
        <f>SUM(K671:K673)</f>
        <v>0</v>
      </c>
      <c r="U674" s="116"/>
    </row>
    <row r="675" spans="2:21" ht="12.75">
      <c r="B675" s="259"/>
      <c r="C675" s="259"/>
      <c r="D675" s="217"/>
      <c r="E675" s="217"/>
      <c r="F675" s="216"/>
      <c r="G675" s="258"/>
      <c r="H675" s="259"/>
      <c r="I675" s="260"/>
      <c r="J675" s="32" t="s">
        <v>1702</v>
      </c>
      <c r="K675" s="42">
        <f>K650+K655+K660+K667+K674</f>
        <v>0</v>
      </c>
      <c r="U675" s="116"/>
    </row>
    <row r="676" spans="2:21" ht="12.75">
      <c r="B676" s="259"/>
      <c r="C676" s="259"/>
      <c r="D676" s="217"/>
      <c r="E676" s="217"/>
      <c r="F676" s="216"/>
      <c r="G676" s="258"/>
      <c r="H676" s="259"/>
      <c r="I676" s="260"/>
      <c r="J676" s="261"/>
      <c r="K676" s="316"/>
      <c r="U676" s="116"/>
    </row>
    <row r="677" spans="2:21" ht="12.75">
      <c r="B677" s="259"/>
      <c r="C677" s="259"/>
      <c r="D677" s="217"/>
      <c r="E677" s="217"/>
      <c r="F677" s="216"/>
      <c r="G677" s="258"/>
      <c r="H677" s="259"/>
      <c r="I677" s="260"/>
      <c r="J677" s="261"/>
      <c r="K677" s="316"/>
      <c r="U677" s="116"/>
    </row>
    <row r="678" spans="2:21" ht="12.75">
      <c r="B678" s="45" t="s">
        <v>1703</v>
      </c>
      <c r="K678" s="116"/>
      <c r="O678" s="77">
        <v>28088</v>
      </c>
      <c r="U678" s="116"/>
    </row>
    <row r="679" spans="2:21" ht="12.75">
      <c r="B679" s="45" t="s">
        <v>1704</v>
      </c>
      <c r="K679" s="116"/>
      <c r="O679" s="77">
        <v>31261</v>
      </c>
      <c r="U679" s="116"/>
    </row>
    <row r="680" spans="4:21" ht="39">
      <c r="D680" s="194" t="s">
        <v>19</v>
      </c>
      <c r="E680" s="194" t="s">
        <v>1081</v>
      </c>
      <c r="F680" s="113" t="s">
        <v>2309</v>
      </c>
      <c r="G680" s="118" t="s">
        <v>21</v>
      </c>
      <c r="H680" s="45" t="s">
        <v>22</v>
      </c>
      <c r="I680" s="220">
        <v>8</v>
      </c>
      <c r="J680" s="252">
        <v>0</v>
      </c>
      <c r="K680" s="116">
        <f aca="true" t="shared" si="6" ref="K680:K685">J680*I680</f>
        <v>0</v>
      </c>
      <c r="O680" s="77">
        <v>72852</v>
      </c>
      <c r="P680" s="77">
        <v>31261</v>
      </c>
      <c r="R680" s="77">
        <v>26408</v>
      </c>
      <c r="U680" s="116"/>
    </row>
    <row r="681" spans="4:21" ht="26.25">
      <c r="D681" s="194" t="s">
        <v>24</v>
      </c>
      <c r="E681" s="194" t="s">
        <v>1522</v>
      </c>
      <c r="F681" s="113" t="s">
        <v>1523</v>
      </c>
      <c r="G681" s="118" t="s">
        <v>21</v>
      </c>
      <c r="H681" s="45" t="s">
        <v>22</v>
      </c>
      <c r="I681" s="220">
        <v>2</v>
      </c>
      <c r="J681" s="252">
        <v>0</v>
      </c>
      <c r="K681" s="116">
        <f t="shared" si="6"/>
        <v>0</v>
      </c>
      <c r="O681" s="77">
        <v>72853</v>
      </c>
      <c r="P681" s="77">
        <v>31261</v>
      </c>
      <c r="R681" s="77">
        <v>10769</v>
      </c>
      <c r="U681" s="116"/>
    </row>
    <row r="682" spans="4:21" ht="39">
      <c r="D682" s="194" t="s">
        <v>27</v>
      </c>
      <c r="E682" s="194" t="s">
        <v>1524</v>
      </c>
      <c r="F682" s="113" t="s">
        <v>1525</v>
      </c>
      <c r="G682" s="118" t="s">
        <v>21</v>
      </c>
      <c r="H682" s="45" t="s">
        <v>22</v>
      </c>
      <c r="I682" s="220">
        <v>3</v>
      </c>
      <c r="J682" s="252">
        <v>0</v>
      </c>
      <c r="K682" s="116">
        <f t="shared" si="6"/>
        <v>0</v>
      </c>
      <c r="O682" s="77">
        <v>72854</v>
      </c>
      <c r="P682" s="77">
        <v>31261</v>
      </c>
      <c r="R682" s="77">
        <v>10727</v>
      </c>
      <c r="U682" s="116"/>
    </row>
    <row r="683" spans="4:21" ht="39">
      <c r="D683" s="194" t="s">
        <v>28</v>
      </c>
      <c r="E683" s="194" t="s">
        <v>1526</v>
      </c>
      <c r="F683" s="113" t="s">
        <v>1705</v>
      </c>
      <c r="G683" s="118" t="s">
        <v>21</v>
      </c>
      <c r="H683" s="45" t="s">
        <v>22</v>
      </c>
      <c r="I683" s="220">
        <v>1</v>
      </c>
      <c r="J683" s="252">
        <v>0</v>
      </c>
      <c r="K683" s="116">
        <f t="shared" si="6"/>
        <v>0</v>
      </c>
      <c r="O683" s="77">
        <v>72855</v>
      </c>
      <c r="P683" s="77">
        <v>31261</v>
      </c>
      <c r="R683" s="77">
        <v>10787</v>
      </c>
      <c r="U683" s="116"/>
    </row>
    <row r="684" spans="4:21" ht="39">
      <c r="D684" s="194" t="s">
        <v>29</v>
      </c>
      <c r="E684" s="194" t="s">
        <v>1384</v>
      </c>
      <c r="F684" s="113" t="s">
        <v>1385</v>
      </c>
      <c r="G684" s="118" t="s">
        <v>21</v>
      </c>
      <c r="H684" s="45" t="s">
        <v>22</v>
      </c>
      <c r="I684" s="220">
        <v>3</v>
      </c>
      <c r="J684" s="252">
        <v>0</v>
      </c>
      <c r="K684" s="116">
        <f t="shared" si="6"/>
        <v>0</v>
      </c>
      <c r="O684" s="77">
        <v>72856</v>
      </c>
      <c r="P684" s="77">
        <v>31261</v>
      </c>
      <c r="R684" s="77">
        <v>10788</v>
      </c>
      <c r="U684" s="116"/>
    </row>
    <row r="685" spans="2:21" ht="39">
      <c r="B685" s="265"/>
      <c r="C685" s="265"/>
      <c r="D685" s="218" t="s">
        <v>62</v>
      </c>
      <c r="E685" s="218" t="s">
        <v>1386</v>
      </c>
      <c r="F685" s="114" t="s">
        <v>1387</v>
      </c>
      <c r="G685" s="264" t="s">
        <v>21</v>
      </c>
      <c r="H685" s="265" t="s">
        <v>22</v>
      </c>
      <c r="I685" s="219">
        <v>1</v>
      </c>
      <c r="J685" s="161">
        <v>0</v>
      </c>
      <c r="K685" s="162">
        <f t="shared" si="6"/>
        <v>0</v>
      </c>
      <c r="O685" s="77">
        <v>72857</v>
      </c>
      <c r="P685" s="77">
        <v>31261</v>
      </c>
      <c r="R685" s="77">
        <v>10789</v>
      </c>
      <c r="U685" s="116"/>
    </row>
    <row r="686" spans="2:21" ht="12.75">
      <c r="B686" s="259"/>
      <c r="C686" s="259"/>
      <c r="D686" s="217"/>
      <c r="E686" s="217"/>
      <c r="F686" s="216"/>
      <c r="G686" s="258"/>
      <c r="H686" s="259"/>
      <c r="I686" s="260"/>
      <c r="J686" s="32" t="s">
        <v>1706</v>
      </c>
      <c r="K686" s="42">
        <f>SUM(K680:K685)</f>
        <v>0</v>
      </c>
      <c r="U686" s="116"/>
    </row>
    <row r="687" spans="2:21" ht="12.75">
      <c r="B687" s="259"/>
      <c r="C687" s="259"/>
      <c r="D687" s="217"/>
      <c r="E687" s="217"/>
      <c r="F687" s="216"/>
      <c r="G687" s="258"/>
      <c r="H687" s="259"/>
      <c r="I687" s="260"/>
      <c r="J687" s="261"/>
      <c r="K687" s="316"/>
      <c r="U687" s="116"/>
    </row>
    <row r="688" spans="2:21" ht="12.75">
      <c r="B688" s="259"/>
      <c r="C688" s="259"/>
      <c r="D688" s="217"/>
      <c r="E688" s="217"/>
      <c r="F688" s="216"/>
      <c r="G688" s="258"/>
      <c r="H688" s="259"/>
      <c r="I688" s="260"/>
      <c r="J688" s="261"/>
      <c r="K688" s="316"/>
      <c r="U688" s="116"/>
    </row>
    <row r="689" spans="2:21" ht="12.75">
      <c r="B689" s="45" t="s">
        <v>1707</v>
      </c>
      <c r="K689" s="116"/>
      <c r="O689" s="77">
        <v>29605</v>
      </c>
      <c r="U689" s="116"/>
    </row>
    <row r="690" spans="4:21" ht="39">
      <c r="D690" s="194" t="s">
        <v>19</v>
      </c>
      <c r="E690" s="194" t="s">
        <v>1395</v>
      </c>
      <c r="F690" s="113" t="s">
        <v>1396</v>
      </c>
      <c r="G690" s="118" t="s">
        <v>112</v>
      </c>
      <c r="H690" s="45" t="s">
        <v>112</v>
      </c>
      <c r="I690" s="220">
        <v>535</v>
      </c>
      <c r="J690" s="252">
        <v>0</v>
      </c>
      <c r="K690" s="116">
        <f>J690*I690</f>
        <v>0</v>
      </c>
      <c r="O690" s="77">
        <v>69930</v>
      </c>
      <c r="P690" s="77">
        <v>29605</v>
      </c>
      <c r="R690" s="77">
        <v>10835</v>
      </c>
      <c r="U690" s="116"/>
    </row>
    <row r="691" spans="4:21" ht="26.25">
      <c r="D691" s="194" t="s">
        <v>24</v>
      </c>
      <c r="E691" s="194" t="s">
        <v>1397</v>
      </c>
      <c r="F691" s="113" t="s">
        <v>1398</v>
      </c>
      <c r="G691" s="118" t="s">
        <v>112</v>
      </c>
      <c r="H691" s="45" t="s">
        <v>112</v>
      </c>
      <c r="I691" s="220">
        <v>205</v>
      </c>
      <c r="J691" s="252">
        <v>0</v>
      </c>
      <c r="K691" s="116">
        <f>J691*I691</f>
        <v>0</v>
      </c>
      <c r="O691" s="77">
        <v>69931</v>
      </c>
      <c r="P691" s="77">
        <v>29605</v>
      </c>
      <c r="Q691" s="77">
        <v>69930</v>
      </c>
      <c r="R691" s="77">
        <v>10909</v>
      </c>
      <c r="U691" s="116"/>
    </row>
    <row r="692" spans="4:21" ht="39">
      <c r="D692" s="194" t="s">
        <v>27</v>
      </c>
      <c r="E692" s="194" t="s">
        <v>1413</v>
      </c>
      <c r="F692" s="113" t="s">
        <v>1414</v>
      </c>
      <c r="G692" s="118" t="s">
        <v>112</v>
      </c>
      <c r="H692" s="45" t="s">
        <v>112</v>
      </c>
      <c r="I692" s="220">
        <v>6</v>
      </c>
      <c r="J692" s="252">
        <v>0</v>
      </c>
      <c r="K692" s="116">
        <f>J692*I692</f>
        <v>0</v>
      </c>
      <c r="O692" s="77">
        <v>69972</v>
      </c>
      <c r="P692" s="77">
        <v>29605</v>
      </c>
      <c r="R692" s="77">
        <v>10839</v>
      </c>
      <c r="U692" s="116"/>
    </row>
    <row r="693" spans="2:21" ht="26.25">
      <c r="B693" s="265"/>
      <c r="C693" s="265"/>
      <c r="D693" s="218" t="s">
        <v>28</v>
      </c>
      <c r="E693" s="218" t="s">
        <v>1415</v>
      </c>
      <c r="F693" s="114" t="s">
        <v>1416</v>
      </c>
      <c r="G693" s="264" t="s">
        <v>112</v>
      </c>
      <c r="H693" s="265" t="s">
        <v>112</v>
      </c>
      <c r="I693" s="219">
        <v>6</v>
      </c>
      <c r="J693" s="161">
        <v>0</v>
      </c>
      <c r="K693" s="162">
        <f>J693*I693</f>
        <v>0</v>
      </c>
      <c r="O693" s="77">
        <v>69973</v>
      </c>
      <c r="P693" s="77">
        <v>29605</v>
      </c>
      <c r="Q693" s="77">
        <v>69972</v>
      </c>
      <c r="R693" s="77">
        <v>10901</v>
      </c>
      <c r="U693" s="116"/>
    </row>
    <row r="694" spans="2:21" ht="12.75">
      <c r="B694" s="259"/>
      <c r="C694" s="259"/>
      <c r="D694" s="217"/>
      <c r="E694" s="217"/>
      <c r="F694" s="216"/>
      <c r="G694" s="258"/>
      <c r="H694" s="259"/>
      <c r="I694" s="260"/>
      <c r="J694" s="32" t="s">
        <v>1708</v>
      </c>
      <c r="K694" s="42">
        <f>SUM(K690:K693)</f>
        <v>0</v>
      </c>
      <c r="U694" s="116"/>
    </row>
    <row r="695" spans="2:21" ht="12.75">
      <c r="B695" s="259"/>
      <c r="C695" s="259"/>
      <c r="D695" s="217"/>
      <c r="E695" s="217"/>
      <c r="F695" s="216"/>
      <c r="G695" s="258"/>
      <c r="H695" s="259"/>
      <c r="I695" s="260"/>
      <c r="J695" s="261"/>
      <c r="K695" s="316"/>
      <c r="U695" s="116"/>
    </row>
    <row r="696" spans="2:21" ht="12.75">
      <c r="B696" s="259"/>
      <c r="C696" s="259"/>
      <c r="D696" s="217"/>
      <c r="E696" s="217"/>
      <c r="F696" s="216"/>
      <c r="G696" s="258"/>
      <c r="H696" s="259"/>
      <c r="I696" s="260"/>
      <c r="J696" s="261"/>
      <c r="K696" s="316"/>
      <c r="U696" s="116"/>
    </row>
    <row r="697" spans="2:21" ht="12.75">
      <c r="B697" s="45" t="s">
        <v>1709</v>
      </c>
      <c r="C697" s="45" t="s">
        <v>1477</v>
      </c>
      <c r="K697" s="116"/>
      <c r="O697" s="77">
        <v>31605</v>
      </c>
      <c r="U697" s="116"/>
    </row>
    <row r="698" spans="2:21" ht="39">
      <c r="B698" s="259"/>
      <c r="C698" s="259"/>
      <c r="D698" s="217" t="s">
        <v>19</v>
      </c>
      <c r="E698" s="217" t="s">
        <v>1425</v>
      </c>
      <c r="F698" s="216" t="s">
        <v>2484</v>
      </c>
      <c r="G698" s="258" t="s">
        <v>21</v>
      </c>
      <c r="H698" s="259" t="s">
        <v>22</v>
      </c>
      <c r="I698" s="260">
        <v>13</v>
      </c>
      <c r="J698" s="261">
        <v>0</v>
      </c>
      <c r="K698" s="316">
        <f>J698*I698</f>
        <v>0</v>
      </c>
      <c r="O698" s="77">
        <v>73498</v>
      </c>
      <c r="P698" s="77">
        <v>31604</v>
      </c>
      <c r="R698" s="77">
        <v>11037</v>
      </c>
      <c r="U698" s="116"/>
    </row>
    <row r="699" spans="2:21" ht="39">
      <c r="B699" s="265"/>
      <c r="C699" s="265"/>
      <c r="D699" s="218" t="s">
        <v>24</v>
      </c>
      <c r="E699" s="218" t="s">
        <v>2470</v>
      </c>
      <c r="F699" s="114" t="s">
        <v>2471</v>
      </c>
      <c r="G699" s="264" t="s">
        <v>21</v>
      </c>
      <c r="H699" s="265" t="s">
        <v>22</v>
      </c>
      <c r="I699" s="219">
        <v>13</v>
      </c>
      <c r="J699" s="161">
        <v>0</v>
      </c>
      <c r="K699" s="162">
        <f>J699*I699</f>
        <v>0</v>
      </c>
      <c r="O699" s="77">
        <v>73498</v>
      </c>
      <c r="P699" s="77">
        <v>31604</v>
      </c>
      <c r="R699" s="77">
        <v>11037</v>
      </c>
      <c r="U699" s="116"/>
    </row>
    <row r="700" spans="2:21" ht="12.75">
      <c r="B700" s="259"/>
      <c r="C700" s="259"/>
      <c r="D700" s="217"/>
      <c r="E700" s="217"/>
      <c r="F700" s="216"/>
      <c r="G700" s="258"/>
      <c r="H700" s="259"/>
      <c r="I700" s="260"/>
      <c r="J700" s="32" t="s">
        <v>1710</v>
      </c>
      <c r="K700" s="42">
        <f>SUM(K698:K699)</f>
        <v>0</v>
      </c>
      <c r="U700" s="116"/>
    </row>
    <row r="701" spans="2:21" ht="12.75">
      <c r="B701" s="259"/>
      <c r="C701" s="259"/>
      <c r="D701" s="217"/>
      <c r="E701" s="217"/>
      <c r="F701" s="216"/>
      <c r="G701" s="258"/>
      <c r="H701" s="259"/>
      <c r="I701" s="260"/>
      <c r="J701" s="32" t="s">
        <v>1711</v>
      </c>
      <c r="K701" s="42">
        <f>K700+K694+K686</f>
        <v>0</v>
      </c>
      <c r="U701" s="116"/>
    </row>
    <row r="702" spans="2:21" ht="12.75">
      <c r="B702" s="259"/>
      <c r="C702" s="259"/>
      <c r="D702" s="217"/>
      <c r="E702" s="217"/>
      <c r="F702" s="216"/>
      <c r="G702" s="258"/>
      <c r="H702" s="259"/>
      <c r="I702" s="260"/>
      <c r="J702" s="32" t="s">
        <v>1712</v>
      </c>
      <c r="K702" s="42">
        <f>K701+K675+K644+K623+K584</f>
        <v>0</v>
      </c>
      <c r="U702" s="116"/>
    </row>
    <row r="703" spans="2:21" ht="12.75">
      <c r="B703" s="259"/>
      <c r="C703" s="259"/>
      <c r="D703" s="217"/>
      <c r="E703" s="217"/>
      <c r="F703" s="216"/>
      <c r="G703" s="258"/>
      <c r="H703" s="259"/>
      <c r="I703" s="260"/>
      <c r="J703" s="261"/>
      <c r="K703" s="316"/>
      <c r="U703" s="116"/>
    </row>
    <row r="704" spans="2:21" ht="12.75">
      <c r="B704" s="259"/>
      <c r="C704" s="259"/>
      <c r="D704" s="217"/>
      <c r="E704" s="217"/>
      <c r="F704" s="216"/>
      <c r="G704" s="258"/>
      <c r="H704" s="259"/>
      <c r="I704" s="260"/>
      <c r="J704" s="261"/>
      <c r="K704" s="316"/>
      <c r="U704" s="116"/>
    </row>
    <row r="705" spans="2:21" ht="12.75">
      <c r="B705" s="45" t="s">
        <v>1713</v>
      </c>
      <c r="K705" s="116"/>
      <c r="O705" s="77">
        <v>28092</v>
      </c>
      <c r="U705" s="116"/>
    </row>
    <row r="706" spans="2:15" ht="12.75">
      <c r="B706" s="45" t="s">
        <v>2154</v>
      </c>
      <c r="O706" s="77">
        <v>27902</v>
      </c>
    </row>
    <row r="707" spans="2:21" ht="12.75">
      <c r="B707" s="45" t="s">
        <v>2155</v>
      </c>
      <c r="K707" s="116"/>
      <c r="O707" s="77">
        <v>27993</v>
      </c>
      <c r="U707" s="116"/>
    </row>
    <row r="708" spans="4:21" ht="26.25">
      <c r="D708" s="194" t="s">
        <v>19</v>
      </c>
      <c r="E708" s="194" t="s">
        <v>121</v>
      </c>
      <c r="F708" s="113" t="s">
        <v>996</v>
      </c>
      <c r="G708" s="118" t="s">
        <v>118</v>
      </c>
      <c r="H708" s="45" t="s">
        <v>119</v>
      </c>
      <c r="I708" s="328">
        <v>0.156</v>
      </c>
      <c r="J708" s="252">
        <v>0</v>
      </c>
      <c r="K708" s="116">
        <f>J708*I708</f>
        <v>0</v>
      </c>
      <c r="O708" s="77">
        <v>66987</v>
      </c>
      <c r="P708" s="77">
        <v>27993</v>
      </c>
      <c r="R708" s="77">
        <v>4925</v>
      </c>
      <c r="U708" s="116"/>
    </row>
    <row r="709" spans="2:21" ht="26.25">
      <c r="B709" s="265"/>
      <c r="C709" s="265"/>
      <c r="D709" s="218" t="s">
        <v>24</v>
      </c>
      <c r="E709" s="218" t="s">
        <v>997</v>
      </c>
      <c r="F709" s="114" t="s">
        <v>998</v>
      </c>
      <c r="G709" s="264" t="s">
        <v>21</v>
      </c>
      <c r="H709" s="265" t="s">
        <v>22</v>
      </c>
      <c r="I709" s="219">
        <v>9</v>
      </c>
      <c r="J709" s="161">
        <v>0</v>
      </c>
      <c r="K709" s="162">
        <f>J709*I709</f>
        <v>0</v>
      </c>
      <c r="O709" s="77">
        <v>66988</v>
      </c>
      <c r="P709" s="77">
        <v>27993</v>
      </c>
      <c r="R709" s="77">
        <v>4935</v>
      </c>
      <c r="U709" s="116"/>
    </row>
    <row r="710" spans="2:21" ht="12.75">
      <c r="B710" s="259"/>
      <c r="C710" s="259"/>
      <c r="D710" s="217"/>
      <c r="E710" s="217"/>
      <c r="F710" s="216"/>
      <c r="G710" s="258"/>
      <c r="H710" s="259"/>
      <c r="I710" s="260"/>
      <c r="J710" s="32" t="s">
        <v>2156</v>
      </c>
      <c r="K710" s="42">
        <f>SUM(K708:K709)</f>
        <v>0</v>
      </c>
      <c r="U710" s="116"/>
    </row>
    <row r="711" spans="1:21" ht="12.75">
      <c r="A711" s="327"/>
      <c r="B711" s="259"/>
      <c r="C711" s="259"/>
      <c r="D711" s="217"/>
      <c r="E711" s="217"/>
      <c r="F711" s="216"/>
      <c r="G711" s="258"/>
      <c r="H711" s="259"/>
      <c r="I711" s="260"/>
      <c r="J711" s="32" t="s">
        <v>2157</v>
      </c>
      <c r="K711" s="125">
        <f>K710</f>
        <v>0</v>
      </c>
      <c r="U711" s="116"/>
    </row>
    <row r="712" spans="1:21" ht="12.75">
      <c r="A712" s="327"/>
      <c r="B712" s="259"/>
      <c r="C712" s="259"/>
      <c r="D712" s="217"/>
      <c r="E712" s="217"/>
      <c r="F712" s="216"/>
      <c r="G712" s="258"/>
      <c r="H712" s="259"/>
      <c r="I712" s="260"/>
      <c r="J712" s="32"/>
      <c r="K712" s="125"/>
      <c r="U712" s="116"/>
    </row>
    <row r="713" spans="1:21" ht="12.75">
      <c r="A713" s="327"/>
      <c r="B713" s="259"/>
      <c r="C713" s="259"/>
      <c r="D713" s="217"/>
      <c r="E713" s="217"/>
      <c r="F713" s="216"/>
      <c r="G713" s="258"/>
      <c r="H713" s="259"/>
      <c r="I713" s="260"/>
      <c r="J713" s="32"/>
      <c r="K713" s="125"/>
      <c r="U713" s="116"/>
    </row>
    <row r="714" spans="2:21" s="129" customFormat="1" ht="12.75">
      <c r="B714" s="237" t="s">
        <v>2198</v>
      </c>
      <c r="C714" s="237"/>
      <c r="D714" s="233"/>
      <c r="E714" s="233"/>
      <c r="F714" s="136"/>
      <c r="G714" s="238"/>
      <c r="H714" s="237"/>
      <c r="I714" s="130"/>
      <c r="J714" s="239"/>
      <c r="K714" s="240"/>
      <c r="L714" s="241"/>
      <c r="M714" s="241"/>
      <c r="N714" s="241"/>
      <c r="O714" s="129">
        <v>28017</v>
      </c>
      <c r="U714" s="240"/>
    </row>
    <row r="715" spans="2:21" s="129" customFormat="1" ht="12.75">
      <c r="B715" s="237" t="s">
        <v>2199</v>
      </c>
      <c r="C715" s="237"/>
      <c r="D715" s="233"/>
      <c r="E715" s="233"/>
      <c r="F715" s="136"/>
      <c r="G715" s="238"/>
      <c r="H715" s="237"/>
      <c r="I715" s="130"/>
      <c r="J715" s="239"/>
      <c r="K715" s="240"/>
      <c r="L715" s="241"/>
      <c r="M715" s="241"/>
      <c r="N715" s="241"/>
      <c r="O715" s="129">
        <v>28018</v>
      </c>
      <c r="U715" s="240"/>
    </row>
    <row r="716" spans="2:21" s="129" customFormat="1" ht="26.25">
      <c r="B716" s="237"/>
      <c r="C716" s="237"/>
      <c r="D716" s="233" t="s">
        <v>19</v>
      </c>
      <c r="E716" s="233" t="s">
        <v>33</v>
      </c>
      <c r="F716" s="136" t="s">
        <v>35</v>
      </c>
      <c r="G716" s="238" t="s">
        <v>34</v>
      </c>
      <c r="H716" s="237" t="s">
        <v>34</v>
      </c>
      <c r="I716" s="130">
        <v>27</v>
      </c>
      <c r="J716" s="239">
        <v>0</v>
      </c>
      <c r="K716" s="240">
        <f>J716*I716</f>
        <v>0</v>
      </c>
      <c r="L716" s="241"/>
      <c r="M716" s="241"/>
      <c r="N716" s="241"/>
      <c r="O716" s="129">
        <v>67024</v>
      </c>
      <c r="P716" s="129">
        <v>28018</v>
      </c>
      <c r="R716" s="129">
        <v>5634</v>
      </c>
      <c r="U716" s="240"/>
    </row>
    <row r="717" spans="2:21" s="129" customFormat="1" ht="12.75">
      <c r="B717" s="237"/>
      <c r="C717" s="237"/>
      <c r="D717" s="233" t="s">
        <v>24</v>
      </c>
      <c r="E717" s="233" t="s">
        <v>1059</v>
      </c>
      <c r="F717" s="136" t="s">
        <v>1060</v>
      </c>
      <c r="G717" s="238" t="s">
        <v>34</v>
      </c>
      <c r="H717" s="237" t="s">
        <v>34</v>
      </c>
      <c r="I717" s="130">
        <v>48</v>
      </c>
      <c r="J717" s="239">
        <v>0</v>
      </c>
      <c r="K717" s="240">
        <f>J717*I717</f>
        <v>0</v>
      </c>
      <c r="L717" s="241"/>
      <c r="M717" s="241"/>
      <c r="N717" s="241"/>
      <c r="O717" s="129">
        <v>67025</v>
      </c>
      <c r="P717" s="129">
        <v>28018</v>
      </c>
      <c r="R717" s="129">
        <v>5636</v>
      </c>
      <c r="U717" s="240"/>
    </row>
    <row r="718" spans="2:18" s="129" customFormat="1" ht="26.25">
      <c r="B718" s="301"/>
      <c r="C718" s="301"/>
      <c r="D718" s="235" t="s">
        <v>27</v>
      </c>
      <c r="E718" s="235" t="s">
        <v>2172</v>
      </c>
      <c r="F718" s="143" t="s">
        <v>2173</v>
      </c>
      <c r="G718" s="300" t="s">
        <v>34</v>
      </c>
      <c r="H718" s="301" t="s">
        <v>34</v>
      </c>
      <c r="I718" s="144">
        <v>12</v>
      </c>
      <c r="J718" s="302">
        <v>0</v>
      </c>
      <c r="K718" s="230">
        <f>J718*I718</f>
        <v>0</v>
      </c>
      <c r="L718" s="241"/>
      <c r="M718" s="241"/>
      <c r="N718" s="241"/>
      <c r="O718" s="129">
        <v>67191</v>
      </c>
      <c r="P718" s="129">
        <v>28122</v>
      </c>
      <c r="R718" s="129">
        <v>5634</v>
      </c>
    </row>
    <row r="719" spans="2:21" s="129" customFormat="1" ht="12.75">
      <c r="B719" s="332"/>
      <c r="C719" s="332"/>
      <c r="D719" s="333"/>
      <c r="E719" s="333"/>
      <c r="F719" s="334"/>
      <c r="G719" s="335"/>
      <c r="H719" s="332"/>
      <c r="I719" s="157"/>
      <c r="J719" s="221" t="s">
        <v>2204</v>
      </c>
      <c r="K719" s="222">
        <f>SUM(K716:K718)</f>
        <v>0</v>
      </c>
      <c r="L719" s="241"/>
      <c r="M719" s="241"/>
      <c r="N719" s="241"/>
      <c r="U719" s="240"/>
    </row>
    <row r="720" spans="2:21" s="129" customFormat="1" ht="12.75">
      <c r="B720" s="332"/>
      <c r="C720" s="332"/>
      <c r="D720" s="333"/>
      <c r="E720" s="333"/>
      <c r="F720" s="334"/>
      <c r="G720" s="335"/>
      <c r="H720" s="332"/>
      <c r="I720" s="157"/>
      <c r="J720" s="336"/>
      <c r="K720" s="225"/>
      <c r="L720" s="241"/>
      <c r="M720" s="241"/>
      <c r="N720" s="241"/>
      <c r="U720" s="240"/>
    </row>
    <row r="721" spans="2:21" s="129" customFormat="1" ht="12.75">
      <c r="B721" s="332"/>
      <c r="C721" s="332"/>
      <c r="D721" s="333"/>
      <c r="E721" s="333"/>
      <c r="F721" s="334"/>
      <c r="G721" s="335"/>
      <c r="H721" s="332"/>
      <c r="I721" s="157"/>
      <c r="J721" s="336"/>
      <c r="K721" s="225"/>
      <c r="L721" s="241"/>
      <c r="M721" s="241"/>
      <c r="N721" s="241"/>
      <c r="U721" s="240"/>
    </row>
    <row r="722" spans="2:21" s="129" customFormat="1" ht="12.75">
      <c r="B722" s="237" t="s">
        <v>2200</v>
      </c>
      <c r="C722" s="237"/>
      <c r="D722" s="233"/>
      <c r="E722" s="233"/>
      <c r="F722" s="136"/>
      <c r="G722" s="238"/>
      <c r="H722" s="237"/>
      <c r="I722" s="130"/>
      <c r="J722" s="239"/>
      <c r="K722" s="240"/>
      <c r="L722" s="241"/>
      <c r="M722" s="241"/>
      <c r="N722" s="241"/>
      <c r="O722" s="129">
        <v>28019</v>
      </c>
      <c r="U722" s="240"/>
    </row>
    <row r="723" spans="2:21" s="129" customFormat="1" ht="12.75">
      <c r="B723" s="337"/>
      <c r="C723" s="337"/>
      <c r="D723" s="228" t="s">
        <v>19</v>
      </c>
      <c r="E723" s="228" t="s">
        <v>142</v>
      </c>
      <c r="F723" s="338" t="s">
        <v>2174</v>
      </c>
      <c r="G723" s="231" t="s">
        <v>39</v>
      </c>
      <c r="H723" s="337" t="s">
        <v>39</v>
      </c>
      <c r="I723" s="144">
        <v>60</v>
      </c>
      <c r="J723" s="229">
        <v>0</v>
      </c>
      <c r="K723" s="230">
        <f>J723*I723</f>
        <v>0</v>
      </c>
      <c r="L723" s="241"/>
      <c r="M723" s="241"/>
      <c r="N723" s="241"/>
      <c r="O723" s="129">
        <v>66996</v>
      </c>
      <c r="P723" s="129">
        <v>27997</v>
      </c>
      <c r="R723" s="129">
        <v>5916</v>
      </c>
      <c r="U723" s="240"/>
    </row>
    <row r="724" spans="2:21" s="129" customFormat="1" ht="12.75">
      <c r="B724" s="332"/>
      <c r="C724" s="332"/>
      <c r="D724" s="333"/>
      <c r="E724" s="333"/>
      <c r="F724" s="334"/>
      <c r="G724" s="335"/>
      <c r="H724" s="332"/>
      <c r="I724" s="157"/>
      <c r="J724" s="221" t="s">
        <v>2221</v>
      </c>
      <c r="K724" s="222">
        <f>SUM(K723:K723)</f>
        <v>0</v>
      </c>
      <c r="L724" s="241"/>
      <c r="M724" s="241"/>
      <c r="N724" s="241"/>
      <c r="U724" s="240"/>
    </row>
    <row r="725" spans="2:21" s="129" customFormat="1" ht="12.75">
      <c r="B725" s="332"/>
      <c r="C725" s="332"/>
      <c r="D725" s="333"/>
      <c r="E725" s="333"/>
      <c r="F725" s="334"/>
      <c r="G725" s="335"/>
      <c r="H725" s="332"/>
      <c r="I725" s="157"/>
      <c r="J725" s="336"/>
      <c r="K725" s="225"/>
      <c r="L725" s="241"/>
      <c r="M725" s="241"/>
      <c r="N725" s="241"/>
      <c r="U725" s="240"/>
    </row>
    <row r="726" spans="2:21" s="129" customFormat="1" ht="12.75">
      <c r="B726" s="332"/>
      <c r="C726" s="332"/>
      <c r="D726" s="333"/>
      <c r="E726" s="333"/>
      <c r="F726" s="334"/>
      <c r="G726" s="335"/>
      <c r="H726" s="332"/>
      <c r="I726" s="157"/>
      <c r="J726" s="336"/>
      <c r="K726" s="225"/>
      <c r="L726" s="241"/>
      <c r="M726" s="241"/>
      <c r="N726" s="241"/>
      <c r="U726" s="240"/>
    </row>
    <row r="727" spans="2:21" s="129" customFormat="1" ht="12.75">
      <c r="B727" s="237" t="s">
        <v>2201</v>
      </c>
      <c r="C727" s="237"/>
      <c r="D727" s="233"/>
      <c r="E727" s="233"/>
      <c r="F727" s="136"/>
      <c r="G727" s="238"/>
      <c r="H727" s="237"/>
      <c r="I727" s="130"/>
      <c r="J727" s="239"/>
      <c r="K727" s="240"/>
      <c r="L727" s="241"/>
      <c r="M727" s="241"/>
      <c r="N727" s="241"/>
      <c r="O727" s="129">
        <v>28020</v>
      </c>
      <c r="U727" s="240"/>
    </row>
    <row r="728" spans="2:21" s="129" customFormat="1" ht="26.25">
      <c r="B728" s="301"/>
      <c r="C728" s="301"/>
      <c r="D728" s="235" t="s">
        <v>19</v>
      </c>
      <c r="E728" s="235" t="s">
        <v>2188</v>
      </c>
      <c r="F728" s="143" t="s">
        <v>2189</v>
      </c>
      <c r="G728" s="300" t="s">
        <v>34</v>
      </c>
      <c r="H728" s="301" t="s">
        <v>34</v>
      </c>
      <c r="I728" s="144">
        <v>65</v>
      </c>
      <c r="J728" s="302">
        <v>0</v>
      </c>
      <c r="K728" s="230">
        <f>J728*I728</f>
        <v>0</v>
      </c>
      <c r="L728" s="241"/>
      <c r="M728" s="241" t="s">
        <v>129</v>
      </c>
      <c r="N728" s="241"/>
      <c r="O728" s="129">
        <v>66998</v>
      </c>
      <c r="P728" s="129">
        <v>27999</v>
      </c>
      <c r="R728" s="129">
        <v>6053</v>
      </c>
      <c r="U728" s="240"/>
    </row>
    <row r="729" spans="2:21" s="129" customFormat="1" ht="12.75">
      <c r="B729" s="332"/>
      <c r="C729" s="332"/>
      <c r="D729" s="333"/>
      <c r="E729" s="333"/>
      <c r="F729" s="334"/>
      <c r="G729" s="335"/>
      <c r="H729" s="332"/>
      <c r="I729" s="157"/>
      <c r="J729" s="221" t="s">
        <v>2205</v>
      </c>
      <c r="K729" s="222">
        <f>SUM(K728:K728)</f>
        <v>0</v>
      </c>
      <c r="L729" s="241"/>
      <c r="M729" s="241"/>
      <c r="N729" s="241"/>
      <c r="U729" s="240"/>
    </row>
    <row r="730" spans="2:21" s="129" customFormat="1" ht="12.75">
      <c r="B730" s="332"/>
      <c r="C730" s="332"/>
      <c r="D730" s="333"/>
      <c r="E730" s="333"/>
      <c r="F730" s="334"/>
      <c r="G730" s="335"/>
      <c r="H730" s="332"/>
      <c r="I730" s="157"/>
      <c r="J730" s="336"/>
      <c r="K730" s="225"/>
      <c r="L730" s="241"/>
      <c r="M730" s="241"/>
      <c r="N730" s="241"/>
      <c r="U730" s="240"/>
    </row>
    <row r="731" spans="2:21" s="129" customFormat="1" ht="12.75">
      <c r="B731" s="332"/>
      <c r="C731" s="332"/>
      <c r="D731" s="333"/>
      <c r="E731" s="333"/>
      <c r="F731" s="334"/>
      <c r="G731" s="335"/>
      <c r="H731" s="332"/>
      <c r="I731" s="157"/>
      <c r="J731" s="336"/>
      <c r="K731" s="225"/>
      <c r="L731" s="241"/>
      <c r="M731" s="241"/>
      <c r="N731" s="241"/>
      <c r="U731" s="240"/>
    </row>
    <row r="732" spans="2:21" s="129" customFormat="1" ht="12.75">
      <c r="B732" s="237" t="s">
        <v>2202</v>
      </c>
      <c r="C732" s="237"/>
      <c r="D732" s="233"/>
      <c r="E732" s="233"/>
      <c r="F732" s="136"/>
      <c r="G732" s="238"/>
      <c r="H732" s="237"/>
      <c r="I732" s="130"/>
      <c r="J732" s="239"/>
      <c r="K732" s="240"/>
      <c r="L732" s="241"/>
      <c r="M732" s="241"/>
      <c r="N732" s="241"/>
      <c r="O732" s="129">
        <v>28021</v>
      </c>
      <c r="U732" s="240"/>
    </row>
    <row r="733" spans="2:21" s="129" customFormat="1" ht="12.75">
      <c r="B733" s="337"/>
      <c r="C733" s="337"/>
      <c r="D733" s="228" t="s">
        <v>19</v>
      </c>
      <c r="E733" s="228" t="s">
        <v>1018</v>
      </c>
      <c r="F733" s="338" t="s">
        <v>1019</v>
      </c>
      <c r="G733" s="231" t="s">
        <v>39</v>
      </c>
      <c r="H733" s="337" t="s">
        <v>39</v>
      </c>
      <c r="I733" s="144">
        <v>176</v>
      </c>
      <c r="J733" s="229">
        <v>0</v>
      </c>
      <c r="K733" s="230">
        <f>J733*I733</f>
        <v>0</v>
      </c>
      <c r="L733" s="241" t="s">
        <v>1020</v>
      </c>
      <c r="M733" s="241"/>
      <c r="N733" s="241"/>
      <c r="O733" s="129">
        <v>67031</v>
      </c>
      <c r="P733" s="129">
        <v>28021</v>
      </c>
      <c r="R733" s="129">
        <v>3757</v>
      </c>
      <c r="S733" s="129" t="s">
        <v>1020</v>
      </c>
      <c r="U733" s="240"/>
    </row>
    <row r="734" spans="2:21" s="129" customFormat="1" ht="12.75">
      <c r="B734" s="332"/>
      <c r="C734" s="332"/>
      <c r="D734" s="333"/>
      <c r="E734" s="333"/>
      <c r="F734" s="334"/>
      <c r="G734" s="335"/>
      <c r="H734" s="332"/>
      <c r="I734" s="157"/>
      <c r="J734" s="221" t="s">
        <v>2206</v>
      </c>
      <c r="K734" s="222">
        <f>SUM(K733)</f>
        <v>0</v>
      </c>
      <c r="L734" s="241"/>
      <c r="M734" s="241"/>
      <c r="N734" s="241"/>
      <c r="U734" s="240"/>
    </row>
    <row r="735" spans="2:21" s="129" customFormat="1" ht="12.75">
      <c r="B735" s="332"/>
      <c r="C735" s="332"/>
      <c r="D735" s="333"/>
      <c r="E735" s="333"/>
      <c r="F735" s="334"/>
      <c r="G735" s="335"/>
      <c r="H735" s="332"/>
      <c r="I735" s="157"/>
      <c r="J735" s="336"/>
      <c r="K735" s="225"/>
      <c r="L735" s="241"/>
      <c r="M735" s="241"/>
      <c r="N735" s="241"/>
      <c r="U735" s="240"/>
    </row>
    <row r="736" spans="2:21" s="129" customFormat="1" ht="12.75">
      <c r="B736" s="332"/>
      <c r="C736" s="332"/>
      <c r="D736" s="333"/>
      <c r="E736" s="333"/>
      <c r="F736" s="334"/>
      <c r="G736" s="335"/>
      <c r="H736" s="332"/>
      <c r="I736" s="157"/>
      <c r="J736" s="336"/>
      <c r="K736" s="225"/>
      <c r="L736" s="241"/>
      <c r="M736" s="241"/>
      <c r="N736" s="241"/>
      <c r="U736" s="240"/>
    </row>
    <row r="737" spans="2:21" s="129" customFormat="1" ht="12.75">
      <c r="B737" s="237" t="s">
        <v>2203</v>
      </c>
      <c r="C737" s="237"/>
      <c r="D737" s="233"/>
      <c r="E737" s="233"/>
      <c r="F737" s="136"/>
      <c r="G737" s="238"/>
      <c r="H737" s="237"/>
      <c r="I737" s="130"/>
      <c r="J737" s="239"/>
      <c r="K737" s="240"/>
      <c r="L737" s="241"/>
      <c r="M737" s="241"/>
      <c r="N737" s="241"/>
      <c r="O737" s="129">
        <v>28022</v>
      </c>
      <c r="U737" s="240"/>
    </row>
    <row r="738" spans="2:21" s="129" customFormat="1" ht="12.75">
      <c r="B738" s="237"/>
      <c r="C738" s="237"/>
      <c r="D738" s="233" t="s">
        <v>19</v>
      </c>
      <c r="E738" s="233" t="s">
        <v>1065</v>
      </c>
      <c r="F738" s="136" t="s">
        <v>1066</v>
      </c>
      <c r="G738" s="238" t="s">
        <v>34</v>
      </c>
      <c r="H738" s="237" t="s">
        <v>34</v>
      </c>
      <c r="I738" s="130">
        <v>48</v>
      </c>
      <c r="J738" s="239">
        <v>0</v>
      </c>
      <c r="K738" s="240">
        <f>J738*I738</f>
        <v>0</v>
      </c>
      <c r="L738" s="241"/>
      <c r="M738" s="241"/>
      <c r="N738" s="241"/>
      <c r="O738" s="129">
        <v>67032</v>
      </c>
      <c r="P738" s="129">
        <v>28022</v>
      </c>
      <c r="R738" s="129">
        <v>6606</v>
      </c>
      <c r="U738" s="240"/>
    </row>
    <row r="739" spans="2:18" s="129" customFormat="1" ht="12.75">
      <c r="B739" s="237"/>
      <c r="C739" s="237"/>
      <c r="D739" s="233" t="s">
        <v>24</v>
      </c>
      <c r="E739" s="233" t="s">
        <v>2179</v>
      </c>
      <c r="F739" s="136" t="s">
        <v>2180</v>
      </c>
      <c r="G739" s="238" t="s">
        <v>34</v>
      </c>
      <c r="H739" s="237" t="s">
        <v>34</v>
      </c>
      <c r="I739" s="130">
        <v>12</v>
      </c>
      <c r="J739" s="239">
        <v>0</v>
      </c>
      <c r="K739" s="240">
        <f>J739*I739</f>
        <v>0</v>
      </c>
      <c r="L739" s="241"/>
      <c r="M739" s="241"/>
      <c r="N739" s="241"/>
      <c r="O739" s="129">
        <v>67208</v>
      </c>
      <c r="P739" s="129">
        <v>28127</v>
      </c>
      <c r="R739" s="129">
        <v>6608</v>
      </c>
    </row>
    <row r="740" spans="2:21" s="129" customFormat="1" ht="12.75">
      <c r="B740" s="337"/>
      <c r="C740" s="337"/>
      <c r="D740" s="228" t="s">
        <v>27</v>
      </c>
      <c r="E740" s="228" t="s">
        <v>1023</v>
      </c>
      <c r="F740" s="338" t="s">
        <v>1067</v>
      </c>
      <c r="G740" s="231" t="s">
        <v>34</v>
      </c>
      <c r="H740" s="337" t="s">
        <v>39</v>
      </c>
      <c r="I740" s="144">
        <v>60</v>
      </c>
      <c r="J740" s="229">
        <v>0</v>
      </c>
      <c r="K740" s="230">
        <f>J740*I740</f>
        <v>0</v>
      </c>
      <c r="L740" s="241"/>
      <c r="M740" s="241"/>
      <c r="N740" s="241"/>
      <c r="O740" s="129">
        <v>67034</v>
      </c>
      <c r="P740" s="129">
        <v>28022</v>
      </c>
      <c r="R740" s="129">
        <v>6614</v>
      </c>
      <c r="U740" s="240"/>
    </row>
    <row r="741" spans="2:21" s="129" customFormat="1" ht="12.75">
      <c r="B741" s="332"/>
      <c r="C741" s="332"/>
      <c r="D741" s="333"/>
      <c r="E741" s="333"/>
      <c r="F741" s="334"/>
      <c r="G741" s="335"/>
      <c r="H741" s="332"/>
      <c r="I741" s="157"/>
      <c r="J741" s="221" t="s">
        <v>2207</v>
      </c>
      <c r="K741" s="222">
        <f>SUM(K738:K740)</f>
        <v>0</v>
      </c>
      <c r="L741" s="241"/>
      <c r="M741" s="241"/>
      <c r="N741" s="241"/>
      <c r="U741" s="240"/>
    </row>
    <row r="742" spans="2:21" s="129" customFormat="1" ht="12.75">
      <c r="B742" s="332"/>
      <c r="C742" s="332"/>
      <c r="D742" s="333"/>
      <c r="E742" s="333"/>
      <c r="F742" s="334"/>
      <c r="G742" s="335"/>
      <c r="H742" s="332"/>
      <c r="I742" s="157"/>
      <c r="J742" s="221" t="s">
        <v>2208</v>
      </c>
      <c r="K742" s="222">
        <f>K741+K734+K729+K724+K719</f>
        <v>0</v>
      </c>
      <c r="L742" s="241"/>
      <c r="M742" s="241"/>
      <c r="N742" s="241"/>
      <c r="U742" s="240"/>
    </row>
    <row r="743" spans="2:21" s="129" customFormat="1" ht="12.75">
      <c r="B743" s="332"/>
      <c r="C743" s="332"/>
      <c r="D743" s="333"/>
      <c r="E743" s="333"/>
      <c r="F743" s="334"/>
      <c r="G743" s="335"/>
      <c r="H743" s="332"/>
      <c r="I743" s="157"/>
      <c r="J743" s="221"/>
      <c r="K743" s="222"/>
      <c r="L743" s="241"/>
      <c r="M743" s="241"/>
      <c r="N743" s="241"/>
      <c r="U743" s="240"/>
    </row>
    <row r="744" spans="2:21" s="129" customFormat="1" ht="12.75">
      <c r="B744" s="332"/>
      <c r="C744" s="332"/>
      <c r="D744" s="333"/>
      <c r="E744" s="333"/>
      <c r="F744" s="334"/>
      <c r="G744" s="335"/>
      <c r="H744" s="332"/>
      <c r="I744" s="157"/>
      <c r="J744" s="221"/>
      <c r="K744" s="222"/>
      <c r="L744" s="241"/>
      <c r="M744" s="241"/>
      <c r="N744" s="241"/>
      <c r="U744" s="240"/>
    </row>
    <row r="745" spans="2:21" ht="12.75">
      <c r="B745" s="45" t="s">
        <v>1714</v>
      </c>
      <c r="K745" s="116"/>
      <c r="O745" s="77">
        <v>28093</v>
      </c>
      <c r="U745" s="116"/>
    </row>
    <row r="746" spans="2:21" ht="12.75">
      <c r="B746" s="45" t="s">
        <v>1715</v>
      </c>
      <c r="K746" s="116"/>
      <c r="O746" s="77">
        <v>28094</v>
      </c>
      <c r="U746" s="116"/>
    </row>
    <row r="747" spans="2:21" ht="26.25">
      <c r="B747" s="259"/>
      <c r="C747" s="259"/>
      <c r="D747" s="217" t="s">
        <v>19</v>
      </c>
      <c r="E747" s="217" t="s">
        <v>1285</v>
      </c>
      <c r="F747" s="216" t="s">
        <v>1286</v>
      </c>
      <c r="G747" s="258" t="s">
        <v>34</v>
      </c>
      <c r="H747" s="259" t="s">
        <v>34</v>
      </c>
      <c r="I747" s="260">
        <v>68</v>
      </c>
      <c r="J747" s="261">
        <v>0</v>
      </c>
      <c r="K747" s="316">
        <f>J747*I747</f>
        <v>0</v>
      </c>
      <c r="O747" s="77">
        <v>67132</v>
      </c>
      <c r="P747" s="77">
        <v>28094</v>
      </c>
      <c r="R747" s="77">
        <v>6637</v>
      </c>
      <c r="U747" s="116"/>
    </row>
    <row r="748" spans="2:21" ht="26.25">
      <c r="B748" s="265"/>
      <c r="C748" s="265"/>
      <c r="D748" s="218" t="s">
        <v>24</v>
      </c>
      <c r="E748" s="218" t="s">
        <v>1557</v>
      </c>
      <c r="F748" s="114" t="s">
        <v>2209</v>
      </c>
      <c r="G748" s="264" t="s">
        <v>39</v>
      </c>
      <c r="H748" s="265" t="s">
        <v>39</v>
      </c>
      <c r="I748" s="219">
        <v>53</v>
      </c>
      <c r="J748" s="161">
        <v>0</v>
      </c>
      <c r="K748" s="162">
        <f>J748*I748</f>
        <v>0</v>
      </c>
      <c r="O748" s="77">
        <v>67037</v>
      </c>
      <c r="P748" s="77">
        <v>28024</v>
      </c>
      <c r="R748" s="77">
        <v>12253</v>
      </c>
      <c r="U748" s="116"/>
    </row>
    <row r="749" spans="2:21" ht="12.75">
      <c r="B749" s="259"/>
      <c r="C749" s="259"/>
      <c r="D749" s="217"/>
      <c r="E749" s="217"/>
      <c r="F749" s="216"/>
      <c r="G749" s="258"/>
      <c r="H749" s="259"/>
      <c r="I749" s="260"/>
      <c r="J749" s="32" t="s">
        <v>1716</v>
      </c>
      <c r="K749" s="42">
        <f>SUM(K747:K748)</f>
        <v>0</v>
      </c>
      <c r="U749" s="116"/>
    </row>
    <row r="750" spans="2:21" ht="12.75">
      <c r="B750" s="259"/>
      <c r="C750" s="259"/>
      <c r="D750" s="217"/>
      <c r="E750" s="217"/>
      <c r="F750" s="216"/>
      <c r="G750" s="258"/>
      <c r="H750" s="259"/>
      <c r="I750" s="260"/>
      <c r="J750" s="261"/>
      <c r="K750" s="316"/>
      <c r="U750" s="116"/>
    </row>
    <row r="751" spans="2:21" ht="12.75">
      <c r="B751" s="259"/>
      <c r="C751" s="259"/>
      <c r="D751" s="217"/>
      <c r="E751" s="217"/>
      <c r="F751" s="216"/>
      <c r="G751" s="258"/>
      <c r="H751" s="259"/>
      <c r="I751" s="260"/>
      <c r="J751" s="261"/>
      <c r="K751" s="316"/>
      <c r="U751" s="116"/>
    </row>
    <row r="752" spans="2:21" ht="12.75">
      <c r="B752" s="45" t="s">
        <v>1717</v>
      </c>
      <c r="K752" s="116"/>
      <c r="O752" s="77">
        <v>28095</v>
      </c>
      <c r="U752" s="116"/>
    </row>
    <row r="753" spans="2:21" ht="26.25">
      <c r="B753" s="265"/>
      <c r="C753" s="265"/>
      <c r="D753" s="218" t="s">
        <v>19</v>
      </c>
      <c r="E753" s="218" t="s">
        <v>1561</v>
      </c>
      <c r="F753" s="114" t="s">
        <v>1562</v>
      </c>
      <c r="G753" s="264" t="s">
        <v>34</v>
      </c>
      <c r="H753" s="265" t="s">
        <v>34</v>
      </c>
      <c r="I753" s="219">
        <v>150</v>
      </c>
      <c r="J753" s="161">
        <v>0</v>
      </c>
      <c r="K753" s="162">
        <f>J753*I753</f>
        <v>0</v>
      </c>
      <c r="O753" s="77">
        <v>67133</v>
      </c>
      <c r="P753" s="77">
        <v>28095</v>
      </c>
      <c r="R753" s="77">
        <v>6807</v>
      </c>
      <c r="U753" s="116"/>
    </row>
    <row r="754" spans="2:21" ht="12.75">
      <c r="B754" s="259"/>
      <c r="C754" s="259"/>
      <c r="D754" s="217"/>
      <c r="E754" s="217"/>
      <c r="F754" s="216"/>
      <c r="G754" s="258"/>
      <c r="H754" s="259"/>
      <c r="I754" s="260"/>
      <c r="J754" s="32" t="s">
        <v>1718</v>
      </c>
      <c r="K754" s="42">
        <f>SUM(K753)</f>
        <v>0</v>
      </c>
      <c r="U754" s="116"/>
    </row>
    <row r="755" spans="2:21" ht="12.75">
      <c r="B755" s="259"/>
      <c r="C755" s="259"/>
      <c r="D755" s="217"/>
      <c r="E755" s="217"/>
      <c r="F755" s="216"/>
      <c r="G755" s="258"/>
      <c r="H755" s="259"/>
      <c r="I755" s="260"/>
      <c r="J755" s="261"/>
      <c r="K755" s="316"/>
      <c r="U755" s="116"/>
    </row>
    <row r="756" spans="2:21" ht="12.75">
      <c r="B756" s="259"/>
      <c r="C756" s="259"/>
      <c r="D756" s="217"/>
      <c r="E756" s="217"/>
      <c r="F756" s="216"/>
      <c r="G756" s="258"/>
      <c r="H756" s="259"/>
      <c r="I756" s="260"/>
      <c r="J756" s="261"/>
      <c r="K756" s="316"/>
      <c r="U756" s="116"/>
    </row>
    <row r="757" spans="2:21" ht="12.75">
      <c r="B757" s="45" t="s">
        <v>1719</v>
      </c>
      <c r="K757" s="116"/>
      <c r="O757" s="77">
        <v>28096</v>
      </c>
      <c r="U757" s="116"/>
    </row>
    <row r="758" spans="2:21" ht="12.75">
      <c r="B758" s="265"/>
      <c r="C758" s="265"/>
      <c r="D758" s="218" t="s">
        <v>19</v>
      </c>
      <c r="E758" s="218" t="s">
        <v>1594</v>
      </c>
      <c r="F758" s="114" t="s">
        <v>1595</v>
      </c>
      <c r="G758" s="264" t="s">
        <v>34</v>
      </c>
      <c r="H758" s="265" t="s">
        <v>34</v>
      </c>
      <c r="I758" s="219">
        <v>20</v>
      </c>
      <c r="J758" s="161">
        <v>0</v>
      </c>
      <c r="K758" s="162">
        <f>J758*I758</f>
        <v>0</v>
      </c>
      <c r="O758" s="77">
        <v>67134</v>
      </c>
      <c r="P758" s="77">
        <v>28096</v>
      </c>
      <c r="R758" s="77">
        <v>7437</v>
      </c>
      <c r="U758" s="116"/>
    </row>
    <row r="759" spans="2:21" ht="12.75">
      <c r="B759" s="259"/>
      <c r="C759" s="259"/>
      <c r="D759" s="217"/>
      <c r="E759" s="217"/>
      <c r="F759" s="216"/>
      <c r="G759" s="258"/>
      <c r="H759" s="259"/>
      <c r="I759" s="260"/>
      <c r="J759" s="32" t="s">
        <v>1720</v>
      </c>
      <c r="K759" s="42">
        <f>SUM(K758)</f>
        <v>0</v>
      </c>
      <c r="U759" s="116"/>
    </row>
    <row r="760" spans="2:21" ht="12.75">
      <c r="B760" s="259"/>
      <c r="C760" s="259"/>
      <c r="D760" s="217"/>
      <c r="E760" s="217"/>
      <c r="F760" s="216"/>
      <c r="G760" s="258"/>
      <c r="H760" s="259"/>
      <c r="I760" s="260"/>
      <c r="J760" s="32" t="s">
        <v>1721</v>
      </c>
      <c r="K760" s="42">
        <f>K759+K754+K749</f>
        <v>0</v>
      </c>
      <c r="U760" s="116"/>
    </row>
    <row r="761" spans="2:21" ht="12.75">
      <c r="B761" s="259"/>
      <c r="C761" s="259"/>
      <c r="D761" s="217"/>
      <c r="E761" s="217"/>
      <c r="F761" s="216"/>
      <c r="G761" s="258"/>
      <c r="H761" s="259"/>
      <c r="I761" s="260"/>
      <c r="J761" s="32"/>
      <c r="K761" s="42"/>
      <c r="U761" s="116"/>
    </row>
    <row r="762" spans="2:21" ht="12.75">
      <c r="B762" s="259"/>
      <c r="C762" s="259"/>
      <c r="D762" s="217"/>
      <c r="E762" s="217"/>
      <c r="F762" s="216"/>
      <c r="G762" s="258"/>
      <c r="H762" s="259"/>
      <c r="I762" s="260"/>
      <c r="J762" s="32"/>
      <c r="K762" s="42"/>
      <c r="U762" s="116"/>
    </row>
    <row r="763" spans="2:21" ht="12.75">
      <c r="B763" s="45" t="s">
        <v>2310</v>
      </c>
      <c r="K763" s="116"/>
      <c r="O763" s="77">
        <v>27934</v>
      </c>
      <c r="U763" s="116"/>
    </row>
    <row r="764" spans="2:21" ht="12.75">
      <c r="B764" s="45" t="s">
        <v>2311</v>
      </c>
      <c r="K764" s="116"/>
      <c r="O764" s="77">
        <v>30922</v>
      </c>
      <c r="U764" s="116"/>
    </row>
    <row r="765" spans="4:21" ht="39">
      <c r="D765" s="194" t="s">
        <v>19</v>
      </c>
      <c r="E765" s="194" t="s">
        <v>1081</v>
      </c>
      <c r="F765" s="113" t="s">
        <v>2309</v>
      </c>
      <c r="G765" s="118" t="s">
        <v>21</v>
      </c>
      <c r="H765" s="45" t="s">
        <v>22</v>
      </c>
      <c r="I765" s="220">
        <v>1</v>
      </c>
      <c r="J765" s="252">
        <v>0</v>
      </c>
      <c r="K765" s="116">
        <f>J765*I765</f>
        <v>0</v>
      </c>
      <c r="O765" s="77">
        <v>72250</v>
      </c>
      <c r="P765" s="77">
        <v>30922</v>
      </c>
      <c r="R765" s="77">
        <v>26408</v>
      </c>
      <c r="U765" s="116"/>
    </row>
    <row r="766" spans="2:21" ht="39">
      <c r="B766" s="262"/>
      <c r="C766" s="262"/>
      <c r="D766" s="142" t="s">
        <v>27</v>
      </c>
      <c r="E766" s="142" t="s">
        <v>1524</v>
      </c>
      <c r="F766" s="331" t="s">
        <v>1525</v>
      </c>
      <c r="G766" s="312" t="s">
        <v>21</v>
      </c>
      <c r="H766" s="262" t="s">
        <v>22</v>
      </c>
      <c r="I766" s="219">
        <v>1</v>
      </c>
      <c r="J766" s="266">
        <v>0</v>
      </c>
      <c r="K766" s="162">
        <f>J766*I766</f>
        <v>0</v>
      </c>
      <c r="O766" s="77">
        <v>72264</v>
      </c>
      <c r="P766" s="77">
        <v>30922</v>
      </c>
      <c r="R766" s="77">
        <v>10727</v>
      </c>
      <c r="U766" s="116"/>
    </row>
    <row r="767" spans="2:21" ht="12.75">
      <c r="B767" s="259"/>
      <c r="C767" s="259"/>
      <c r="D767" s="217"/>
      <c r="E767" s="217"/>
      <c r="F767" s="216"/>
      <c r="G767" s="258"/>
      <c r="H767" s="259"/>
      <c r="I767" s="260"/>
      <c r="J767" s="32" t="s">
        <v>2312</v>
      </c>
      <c r="K767" s="42">
        <f>SUM(K765:K766)</f>
        <v>0</v>
      </c>
      <c r="U767" s="116"/>
    </row>
    <row r="768" spans="2:21" ht="12.75">
      <c r="B768" s="259"/>
      <c r="C768" s="259"/>
      <c r="D768" s="217"/>
      <c r="E768" s="217"/>
      <c r="F768" s="216"/>
      <c r="G768" s="258"/>
      <c r="H768" s="259"/>
      <c r="I768" s="260"/>
      <c r="J768" s="32" t="s">
        <v>1722</v>
      </c>
      <c r="K768" s="42">
        <f>K711+K742+K760+K767</f>
        <v>0</v>
      </c>
      <c r="U768" s="116"/>
    </row>
    <row r="769" spans="2:21" ht="12.75">
      <c r="B769" s="259"/>
      <c r="C769" s="259"/>
      <c r="D769" s="217"/>
      <c r="E769" s="217"/>
      <c r="F769" s="216"/>
      <c r="G769" s="258"/>
      <c r="H769" s="259"/>
      <c r="I769" s="260"/>
      <c r="J769" s="261"/>
      <c r="K769" s="316"/>
      <c r="U769" s="116"/>
    </row>
    <row r="770" spans="2:21" ht="12.75">
      <c r="B770" s="259"/>
      <c r="C770" s="259"/>
      <c r="D770" s="217"/>
      <c r="E770" s="217"/>
      <c r="F770" s="216"/>
      <c r="G770" s="258"/>
      <c r="H770" s="259"/>
      <c r="I770" s="260"/>
      <c r="J770" s="261"/>
      <c r="K770" s="316"/>
      <c r="U770" s="116"/>
    </row>
    <row r="771" spans="2:21" ht="12.75">
      <c r="B771" s="45" t="s">
        <v>1723</v>
      </c>
      <c r="K771" s="116"/>
      <c r="O771" s="77">
        <v>28097</v>
      </c>
      <c r="U771" s="116"/>
    </row>
    <row r="772" spans="2:21" ht="12.75">
      <c r="B772" s="45" t="s">
        <v>1724</v>
      </c>
      <c r="K772" s="116"/>
      <c r="O772" s="77">
        <v>28098</v>
      </c>
      <c r="U772" s="116"/>
    </row>
    <row r="773" spans="2:21" ht="12.75">
      <c r="B773" s="45" t="s">
        <v>1725</v>
      </c>
      <c r="K773" s="116"/>
      <c r="O773" s="77">
        <v>28099</v>
      </c>
      <c r="U773" s="116"/>
    </row>
    <row r="774" spans="4:21" ht="26.25">
      <c r="D774" s="194" t="s">
        <v>19</v>
      </c>
      <c r="E774" s="194" t="s">
        <v>121</v>
      </c>
      <c r="F774" s="113" t="s">
        <v>996</v>
      </c>
      <c r="G774" s="118" t="s">
        <v>118</v>
      </c>
      <c r="H774" s="45" t="s">
        <v>119</v>
      </c>
      <c r="I774" s="339">
        <v>0.595</v>
      </c>
      <c r="J774" s="252">
        <v>0</v>
      </c>
      <c r="K774" s="116">
        <f>J774*I774</f>
        <v>0</v>
      </c>
      <c r="O774" s="77">
        <v>67135</v>
      </c>
      <c r="P774" s="77">
        <v>28099</v>
      </c>
      <c r="R774" s="77">
        <v>4925</v>
      </c>
      <c r="U774" s="116"/>
    </row>
    <row r="775" spans="2:21" ht="26.25">
      <c r="B775" s="265"/>
      <c r="C775" s="265"/>
      <c r="D775" s="218" t="s">
        <v>24</v>
      </c>
      <c r="E775" s="218" t="s">
        <v>997</v>
      </c>
      <c r="F775" s="114" t="s">
        <v>998</v>
      </c>
      <c r="G775" s="264" t="s">
        <v>21</v>
      </c>
      <c r="H775" s="265" t="s">
        <v>22</v>
      </c>
      <c r="I775" s="219">
        <v>31</v>
      </c>
      <c r="J775" s="161">
        <v>0</v>
      </c>
      <c r="K775" s="162">
        <f>J775*I775</f>
        <v>0</v>
      </c>
      <c r="O775" s="77">
        <v>67136</v>
      </c>
      <c r="P775" s="77">
        <v>28099</v>
      </c>
      <c r="R775" s="77">
        <v>4935</v>
      </c>
      <c r="U775" s="116"/>
    </row>
    <row r="776" spans="2:21" ht="12.75">
      <c r="B776" s="259"/>
      <c r="C776" s="259"/>
      <c r="D776" s="217"/>
      <c r="E776" s="217"/>
      <c r="F776" s="216"/>
      <c r="G776" s="258"/>
      <c r="H776" s="259"/>
      <c r="I776" s="260"/>
      <c r="J776" s="32" t="s">
        <v>1726</v>
      </c>
      <c r="K776" s="42">
        <f>SUM(K774:K775)</f>
        <v>0</v>
      </c>
      <c r="U776" s="116"/>
    </row>
    <row r="777" spans="2:21" ht="12.75">
      <c r="B777" s="259"/>
      <c r="C777" s="259"/>
      <c r="D777" s="217"/>
      <c r="E777" s="217"/>
      <c r="F777" s="216"/>
      <c r="G777" s="258"/>
      <c r="H777" s="259"/>
      <c r="I777" s="260"/>
      <c r="J777" s="261"/>
      <c r="K777" s="316"/>
      <c r="U777" s="116"/>
    </row>
    <row r="778" spans="2:21" ht="12.75">
      <c r="B778" s="259"/>
      <c r="C778" s="259"/>
      <c r="D778" s="217"/>
      <c r="E778" s="217"/>
      <c r="F778" s="216"/>
      <c r="G778" s="258"/>
      <c r="H778" s="259"/>
      <c r="I778" s="260"/>
      <c r="J778" s="261"/>
      <c r="K778" s="316"/>
      <c r="U778" s="116"/>
    </row>
    <row r="779" spans="2:21" ht="12.75">
      <c r="B779" s="45" t="s">
        <v>1727</v>
      </c>
      <c r="K779" s="116"/>
      <c r="O779" s="77">
        <v>28100</v>
      </c>
      <c r="U779" s="116"/>
    </row>
    <row r="780" spans="4:21" ht="26.25">
      <c r="D780" s="194" t="s">
        <v>19</v>
      </c>
      <c r="E780" s="194" t="s">
        <v>1222</v>
      </c>
      <c r="F780" s="113" t="s">
        <v>1223</v>
      </c>
      <c r="G780" s="118" t="s">
        <v>39</v>
      </c>
      <c r="H780" s="45" t="s">
        <v>39</v>
      </c>
      <c r="I780" s="220">
        <v>450</v>
      </c>
      <c r="J780" s="252">
        <v>0</v>
      </c>
      <c r="K780" s="116">
        <f aca="true" t="shared" si="7" ref="K780:K789">J780*I780</f>
        <v>0</v>
      </c>
      <c r="O780" s="77">
        <v>67137</v>
      </c>
      <c r="P780" s="77">
        <v>28100</v>
      </c>
      <c r="R780" s="77">
        <v>4966</v>
      </c>
      <c r="U780" s="116"/>
    </row>
    <row r="781" spans="4:21" ht="26.25">
      <c r="D781" s="194" t="s">
        <v>24</v>
      </c>
      <c r="E781" s="194" t="s">
        <v>1224</v>
      </c>
      <c r="F781" s="113" t="s">
        <v>1225</v>
      </c>
      <c r="G781" s="118" t="s">
        <v>21</v>
      </c>
      <c r="H781" s="45" t="s">
        <v>22</v>
      </c>
      <c r="I781" s="220">
        <v>10</v>
      </c>
      <c r="J781" s="252">
        <v>0</v>
      </c>
      <c r="K781" s="116">
        <f t="shared" si="7"/>
        <v>0</v>
      </c>
      <c r="O781" s="77">
        <v>67138</v>
      </c>
      <c r="P781" s="77">
        <v>28100</v>
      </c>
      <c r="R781" s="77">
        <v>4969</v>
      </c>
      <c r="U781" s="116"/>
    </row>
    <row r="782" spans="4:21" ht="26.25">
      <c r="D782" s="194" t="s">
        <v>27</v>
      </c>
      <c r="E782" s="194" t="s">
        <v>1226</v>
      </c>
      <c r="F782" s="113" t="s">
        <v>1227</v>
      </c>
      <c r="G782" s="118" t="s">
        <v>21</v>
      </c>
      <c r="H782" s="45" t="s">
        <v>22</v>
      </c>
      <c r="I782" s="220">
        <v>5</v>
      </c>
      <c r="J782" s="252">
        <v>0</v>
      </c>
      <c r="K782" s="116">
        <f t="shared" si="7"/>
        <v>0</v>
      </c>
      <c r="O782" s="77">
        <v>67139</v>
      </c>
      <c r="P782" s="77">
        <v>28100</v>
      </c>
      <c r="R782" s="77">
        <v>4970</v>
      </c>
      <c r="U782" s="116"/>
    </row>
    <row r="783" spans="4:21" ht="26.25">
      <c r="D783" s="194" t="s">
        <v>28</v>
      </c>
      <c r="E783" s="194" t="s">
        <v>1228</v>
      </c>
      <c r="F783" s="113" t="s">
        <v>1229</v>
      </c>
      <c r="G783" s="118" t="s">
        <v>21</v>
      </c>
      <c r="H783" s="45" t="s">
        <v>22</v>
      </c>
      <c r="I783" s="220">
        <v>2</v>
      </c>
      <c r="J783" s="252">
        <v>0</v>
      </c>
      <c r="K783" s="116">
        <f t="shared" si="7"/>
        <v>0</v>
      </c>
      <c r="O783" s="77">
        <v>67140</v>
      </c>
      <c r="P783" s="77">
        <v>28100</v>
      </c>
      <c r="R783" s="77">
        <v>4971</v>
      </c>
      <c r="U783" s="116"/>
    </row>
    <row r="784" spans="4:21" ht="12.75">
      <c r="D784" s="194" t="s">
        <v>29</v>
      </c>
      <c r="E784" s="194" t="s">
        <v>1230</v>
      </c>
      <c r="F784" s="113" t="s">
        <v>1231</v>
      </c>
      <c r="G784" s="118" t="s">
        <v>21</v>
      </c>
      <c r="H784" s="45" t="s">
        <v>22</v>
      </c>
      <c r="I784" s="220">
        <v>10</v>
      </c>
      <c r="J784" s="252">
        <v>0</v>
      </c>
      <c r="K784" s="116">
        <f t="shared" si="7"/>
        <v>0</v>
      </c>
      <c r="O784" s="77">
        <v>67141</v>
      </c>
      <c r="P784" s="77">
        <v>28100</v>
      </c>
      <c r="R784" s="77">
        <v>4981</v>
      </c>
      <c r="U784" s="116"/>
    </row>
    <row r="785" spans="4:21" ht="12.75">
      <c r="D785" s="194" t="s">
        <v>62</v>
      </c>
      <c r="E785" s="194" t="s">
        <v>1232</v>
      </c>
      <c r="F785" s="113" t="s">
        <v>1233</v>
      </c>
      <c r="G785" s="118" t="s">
        <v>21</v>
      </c>
      <c r="H785" s="45" t="s">
        <v>22</v>
      </c>
      <c r="I785" s="220">
        <v>5</v>
      </c>
      <c r="J785" s="252">
        <v>0</v>
      </c>
      <c r="K785" s="116">
        <f t="shared" si="7"/>
        <v>0</v>
      </c>
      <c r="O785" s="77">
        <v>67142</v>
      </c>
      <c r="P785" s="77">
        <v>28100</v>
      </c>
      <c r="R785" s="77">
        <v>4982</v>
      </c>
      <c r="U785" s="116"/>
    </row>
    <row r="786" spans="4:21" ht="12.75">
      <c r="D786" s="194" t="s">
        <v>63</v>
      </c>
      <c r="E786" s="194" t="s">
        <v>1234</v>
      </c>
      <c r="F786" s="113" t="s">
        <v>1235</v>
      </c>
      <c r="G786" s="118" t="s">
        <v>21</v>
      </c>
      <c r="H786" s="45" t="s">
        <v>22</v>
      </c>
      <c r="I786" s="220">
        <v>2</v>
      </c>
      <c r="J786" s="252">
        <v>0</v>
      </c>
      <c r="K786" s="116">
        <f t="shared" si="7"/>
        <v>0</v>
      </c>
      <c r="O786" s="77">
        <v>67143</v>
      </c>
      <c r="P786" s="77">
        <v>28100</v>
      </c>
      <c r="R786" s="77">
        <v>4983</v>
      </c>
      <c r="U786" s="116"/>
    </row>
    <row r="787" spans="2:21" ht="12.75">
      <c r="B787" s="256"/>
      <c r="C787" s="256"/>
      <c r="D787" s="135" t="s">
        <v>65</v>
      </c>
      <c r="E787" s="135" t="s">
        <v>1245</v>
      </c>
      <c r="F787" s="329" t="s">
        <v>1246</v>
      </c>
      <c r="G787" s="330" t="s">
        <v>34</v>
      </c>
      <c r="H787" s="256" t="s">
        <v>34</v>
      </c>
      <c r="I787" s="260">
        <v>25</v>
      </c>
      <c r="J787" s="46">
        <v>0</v>
      </c>
      <c r="K787" s="316">
        <f t="shared" si="7"/>
        <v>0</v>
      </c>
      <c r="O787" s="77">
        <v>67144</v>
      </c>
      <c r="P787" s="77">
        <v>28100</v>
      </c>
      <c r="R787" s="77">
        <v>5029</v>
      </c>
      <c r="U787" s="116"/>
    </row>
    <row r="788" spans="2:21" ht="12.75">
      <c r="B788" s="259"/>
      <c r="C788" s="259"/>
      <c r="D788" s="217" t="s">
        <v>68</v>
      </c>
      <c r="E788" s="217" t="s">
        <v>1003</v>
      </c>
      <c r="F788" s="216" t="s">
        <v>1004</v>
      </c>
      <c r="G788" s="258" t="s">
        <v>39</v>
      </c>
      <c r="H788" s="259" t="s">
        <v>39</v>
      </c>
      <c r="I788" s="260">
        <v>5</v>
      </c>
      <c r="J788" s="261">
        <v>0</v>
      </c>
      <c r="K788" s="316">
        <f t="shared" si="7"/>
        <v>0</v>
      </c>
      <c r="O788" s="77">
        <v>67145</v>
      </c>
      <c r="P788" s="77">
        <v>28100</v>
      </c>
      <c r="R788" s="77">
        <v>5035</v>
      </c>
      <c r="U788" s="116"/>
    </row>
    <row r="789" spans="2:21" ht="12.75">
      <c r="B789" s="265"/>
      <c r="C789" s="265"/>
      <c r="D789" s="218" t="s">
        <v>2210</v>
      </c>
      <c r="E789" s="218" t="s">
        <v>2185</v>
      </c>
      <c r="F789" s="114" t="s">
        <v>2186</v>
      </c>
      <c r="G789" s="264" t="s">
        <v>112</v>
      </c>
      <c r="H789" s="265" t="s">
        <v>39</v>
      </c>
      <c r="I789" s="219">
        <v>15</v>
      </c>
      <c r="J789" s="161">
        <v>0</v>
      </c>
      <c r="K789" s="162">
        <f t="shared" si="7"/>
        <v>0</v>
      </c>
      <c r="O789" s="77">
        <v>66991</v>
      </c>
      <c r="P789" s="77">
        <v>27994</v>
      </c>
      <c r="R789" s="77">
        <v>5035</v>
      </c>
      <c r="U789" s="116"/>
    </row>
    <row r="790" spans="2:21" ht="12.75">
      <c r="B790" s="259"/>
      <c r="C790" s="259"/>
      <c r="D790" s="217"/>
      <c r="E790" s="217"/>
      <c r="F790" s="216"/>
      <c r="G790" s="258"/>
      <c r="H790" s="259"/>
      <c r="I790" s="260"/>
      <c r="J790" s="32" t="s">
        <v>1728</v>
      </c>
      <c r="K790" s="42">
        <f>SUM(K780:K789)</f>
        <v>0</v>
      </c>
      <c r="U790" s="116"/>
    </row>
    <row r="791" spans="2:21" ht="12.75">
      <c r="B791" s="259"/>
      <c r="C791" s="259"/>
      <c r="D791" s="217"/>
      <c r="E791" s="217"/>
      <c r="F791" s="216"/>
      <c r="G791" s="258"/>
      <c r="H791" s="259"/>
      <c r="I791" s="260"/>
      <c r="J791" s="32" t="s">
        <v>1729</v>
      </c>
      <c r="K791" s="42">
        <f>K790+K776</f>
        <v>0</v>
      </c>
      <c r="U791" s="116"/>
    </row>
    <row r="792" spans="2:21" ht="12.75">
      <c r="B792" s="259"/>
      <c r="C792" s="259"/>
      <c r="D792" s="217"/>
      <c r="E792" s="217"/>
      <c r="F792" s="216"/>
      <c r="G792" s="258"/>
      <c r="H792" s="259"/>
      <c r="I792" s="260"/>
      <c r="J792" s="261"/>
      <c r="K792" s="316"/>
      <c r="U792" s="116"/>
    </row>
    <row r="793" spans="2:21" ht="12.75">
      <c r="B793" s="259"/>
      <c r="C793" s="259"/>
      <c r="D793" s="217"/>
      <c r="E793" s="217"/>
      <c r="F793" s="216"/>
      <c r="G793" s="258"/>
      <c r="H793" s="259"/>
      <c r="I793" s="260"/>
      <c r="J793" s="261"/>
      <c r="K793" s="316"/>
      <c r="U793" s="116"/>
    </row>
    <row r="794" spans="2:21" ht="12.75">
      <c r="B794" s="45" t="s">
        <v>1730</v>
      </c>
      <c r="K794" s="116"/>
      <c r="O794" s="77">
        <v>28101</v>
      </c>
      <c r="U794" s="116"/>
    </row>
    <row r="795" spans="2:21" ht="12.75">
      <c r="B795" s="45" t="s">
        <v>1731</v>
      </c>
      <c r="K795" s="116"/>
      <c r="O795" s="77">
        <v>28102</v>
      </c>
      <c r="U795" s="116"/>
    </row>
    <row r="796" spans="4:21" ht="26.25">
      <c r="D796" s="194" t="s">
        <v>19</v>
      </c>
      <c r="E796" s="194" t="s">
        <v>33</v>
      </c>
      <c r="F796" s="113" t="s">
        <v>35</v>
      </c>
      <c r="G796" s="118" t="s">
        <v>34</v>
      </c>
      <c r="H796" s="45" t="s">
        <v>34</v>
      </c>
      <c r="I796" s="220">
        <v>157</v>
      </c>
      <c r="J796" s="252">
        <v>0</v>
      </c>
      <c r="K796" s="116">
        <f>J796*I796</f>
        <v>0</v>
      </c>
      <c r="O796" s="77">
        <v>67146</v>
      </c>
      <c r="P796" s="77">
        <v>28102</v>
      </c>
      <c r="R796" s="77">
        <v>5634</v>
      </c>
      <c r="U796" s="116"/>
    </row>
    <row r="797" spans="4:21" ht="12.75">
      <c r="D797" s="194" t="s">
        <v>24</v>
      </c>
      <c r="E797" s="194" t="s">
        <v>1059</v>
      </c>
      <c r="F797" s="113" t="s">
        <v>1060</v>
      </c>
      <c r="G797" s="118" t="s">
        <v>34</v>
      </c>
      <c r="H797" s="45" t="s">
        <v>34</v>
      </c>
      <c r="I797" s="220">
        <v>527</v>
      </c>
      <c r="J797" s="252">
        <v>0</v>
      </c>
      <c r="K797" s="116">
        <f>J797*I797</f>
        <v>0</v>
      </c>
      <c r="O797" s="77">
        <v>67147</v>
      </c>
      <c r="P797" s="77">
        <v>28102</v>
      </c>
      <c r="R797" s="77">
        <v>5636</v>
      </c>
      <c r="U797" s="116"/>
    </row>
    <row r="798" spans="2:18" ht="26.25">
      <c r="B798" s="256"/>
      <c r="C798" s="256"/>
      <c r="D798" s="135" t="s">
        <v>27</v>
      </c>
      <c r="E798" s="135" t="s">
        <v>2172</v>
      </c>
      <c r="F798" s="329" t="s">
        <v>2173</v>
      </c>
      <c r="G798" s="330" t="s">
        <v>34</v>
      </c>
      <c r="H798" s="256" t="s">
        <v>34</v>
      </c>
      <c r="I798" s="260">
        <v>210</v>
      </c>
      <c r="J798" s="46">
        <v>0</v>
      </c>
      <c r="K798" s="316">
        <f>J798*I798</f>
        <v>0</v>
      </c>
      <c r="O798" s="77">
        <v>67191</v>
      </c>
      <c r="P798" s="77">
        <v>28122</v>
      </c>
      <c r="R798" s="77">
        <v>5634</v>
      </c>
    </row>
    <row r="799" spans="2:18" ht="26.25">
      <c r="B799" s="262"/>
      <c r="C799" s="262"/>
      <c r="D799" s="142" t="s">
        <v>28</v>
      </c>
      <c r="E799" s="142" t="s">
        <v>2175</v>
      </c>
      <c r="F799" s="331" t="s">
        <v>2176</v>
      </c>
      <c r="G799" s="312" t="s">
        <v>34</v>
      </c>
      <c r="H799" s="262" t="s">
        <v>34</v>
      </c>
      <c r="I799" s="219">
        <v>15</v>
      </c>
      <c r="J799" s="266">
        <v>0</v>
      </c>
      <c r="K799" s="162">
        <f>J799*I799</f>
        <v>0</v>
      </c>
      <c r="O799" s="77">
        <v>67196</v>
      </c>
      <c r="P799" s="77">
        <v>28122</v>
      </c>
      <c r="R799" s="77">
        <v>5816</v>
      </c>
    </row>
    <row r="800" spans="2:21" ht="12.75">
      <c r="B800" s="259"/>
      <c r="C800" s="259"/>
      <c r="D800" s="217"/>
      <c r="E800" s="217"/>
      <c r="F800" s="216"/>
      <c r="G800" s="258"/>
      <c r="H800" s="259"/>
      <c r="I800" s="260"/>
      <c r="J800" s="32" t="s">
        <v>1732</v>
      </c>
      <c r="K800" s="42">
        <f>SUM(K796:K799)</f>
        <v>0</v>
      </c>
      <c r="U800" s="116"/>
    </row>
    <row r="801" spans="2:21" ht="12.75">
      <c r="B801" s="259"/>
      <c r="C801" s="259"/>
      <c r="D801" s="217"/>
      <c r="E801" s="217"/>
      <c r="F801" s="216"/>
      <c r="G801" s="258"/>
      <c r="H801" s="259"/>
      <c r="I801" s="260"/>
      <c r="J801" s="261"/>
      <c r="K801" s="316"/>
      <c r="U801" s="116"/>
    </row>
    <row r="802" spans="2:21" ht="12.75">
      <c r="B802" s="259"/>
      <c r="C802" s="259"/>
      <c r="D802" s="217"/>
      <c r="E802" s="217"/>
      <c r="F802" s="216"/>
      <c r="G802" s="258"/>
      <c r="H802" s="259"/>
      <c r="I802" s="260"/>
      <c r="J802" s="261"/>
      <c r="K802" s="316"/>
      <c r="U802" s="116"/>
    </row>
    <row r="803" spans="2:21" ht="12.75">
      <c r="B803" s="45" t="s">
        <v>1733</v>
      </c>
      <c r="K803" s="116"/>
      <c r="O803" s="77">
        <v>28103</v>
      </c>
      <c r="U803" s="116"/>
    </row>
    <row r="804" spans="2:21" s="129" customFormat="1" ht="12.75">
      <c r="B804" s="337"/>
      <c r="C804" s="337"/>
      <c r="D804" s="228" t="s">
        <v>19</v>
      </c>
      <c r="E804" s="228" t="s">
        <v>142</v>
      </c>
      <c r="F804" s="338" t="s">
        <v>2174</v>
      </c>
      <c r="G804" s="231" t="s">
        <v>39</v>
      </c>
      <c r="H804" s="337" t="s">
        <v>39</v>
      </c>
      <c r="I804" s="219">
        <v>3161</v>
      </c>
      <c r="J804" s="229">
        <v>0</v>
      </c>
      <c r="K804" s="230">
        <f>J804*I804</f>
        <v>0</v>
      </c>
      <c r="L804" s="241"/>
      <c r="M804" s="241"/>
      <c r="N804" s="241"/>
      <c r="O804" s="129">
        <v>66996</v>
      </c>
      <c r="P804" s="129">
        <v>27997</v>
      </c>
      <c r="R804" s="129">
        <v>5916</v>
      </c>
      <c r="U804" s="240"/>
    </row>
    <row r="805" spans="2:21" ht="12.75">
      <c r="B805" s="259"/>
      <c r="C805" s="259"/>
      <c r="D805" s="217"/>
      <c r="E805" s="217"/>
      <c r="F805" s="216"/>
      <c r="G805" s="258"/>
      <c r="H805" s="259"/>
      <c r="I805" s="260"/>
      <c r="J805" s="32" t="s">
        <v>1734</v>
      </c>
      <c r="K805" s="42">
        <f>SUM(K804:K804)</f>
        <v>0</v>
      </c>
      <c r="U805" s="116"/>
    </row>
    <row r="806" spans="2:21" ht="12.75">
      <c r="B806" s="259"/>
      <c r="C806" s="259"/>
      <c r="D806" s="217"/>
      <c r="E806" s="217"/>
      <c r="F806" s="216"/>
      <c r="G806" s="258"/>
      <c r="H806" s="259"/>
      <c r="I806" s="260"/>
      <c r="J806" s="261"/>
      <c r="K806" s="316"/>
      <c r="U806" s="116"/>
    </row>
    <row r="807" spans="2:21" ht="12.75">
      <c r="B807" s="259"/>
      <c r="C807" s="259"/>
      <c r="D807" s="217"/>
      <c r="E807" s="217"/>
      <c r="F807" s="216"/>
      <c r="G807" s="258"/>
      <c r="H807" s="259"/>
      <c r="I807" s="260"/>
      <c r="J807" s="261"/>
      <c r="K807" s="316"/>
      <c r="U807" s="116"/>
    </row>
    <row r="808" spans="2:21" ht="12.75">
      <c r="B808" s="45" t="s">
        <v>1735</v>
      </c>
      <c r="K808" s="116"/>
      <c r="O808" s="77">
        <v>28104</v>
      </c>
      <c r="U808" s="116"/>
    </row>
    <row r="809" spans="2:21" ht="26.25">
      <c r="B809" s="265"/>
      <c r="C809" s="265"/>
      <c r="D809" s="218" t="s">
        <v>19</v>
      </c>
      <c r="E809" s="218" t="s">
        <v>1261</v>
      </c>
      <c r="F809" s="114" t="s">
        <v>1262</v>
      </c>
      <c r="G809" s="264" t="s">
        <v>39</v>
      </c>
      <c r="H809" s="265" t="s">
        <v>39</v>
      </c>
      <c r="I809" s="219">
        <v>478</v>
      </c>
      <c r="J809" s="161">
        <v>0</v>
      </c>
      <c r="K809" s="162">
        <f>J809*I809</f>
        <v>0</v>
      </c>
      <c r="O809" s="77">
        <v>67151</v>
      </c>
      <c r="P809" s="77">
        <v>28104</v>
      </c>
      <c r="R809" s="77">
        <v>6020</v>
      </c>
      <c r="U809" s="116"/>
    </row>
    <row r="810" spans="2:21" ht="12.75">
      <c r="B810" s="259"/>
      <c r="C810" s="259"/>
      <c r="D810" s="217"/>
      <c r="E810" s="217"/>
      <c r="F810" s="216"/>
      <c r="G810" s="258"/>
      <c r="H810" s="259"/>
      <c r="I810" s="260"/>
      <c r="J810" s="32" t="s">
        <v>1736</v>
      </c>
      <c r="K810" s="42">
        <f>SUM(K809)</f>
        <v>0</v>
      </c>
      <c r="U810" s="116"/>
    </row>
    <row r="811" spans="2:21" ht="12.75">
      <c r="B811" s="259"/>
      <c r="C811" s="259"/>
      <c r="D811" s="217"/>
      <c r="E811" s="217"/>
      <c r="F811" s="216"/>
      <c r="G811" s="258"/>
      <c r="H811" s="259"/>
      <c r="I811" s="260"/>
      <c r="J811" s="261"/>
      <c r="K811" s="316"/>
      <c r="U811" s="116"/>
    </row>
    <row r="812" spans="2:21" ht="12.75">
      <c r="B812" s="259"/>
      <c r="C812" s="259"/>
      <c r="D812" s="217"/>
      <c r="E812" s="217"/>
      <c r="F812" s="216"/>
      <c r="G812" s="258"/>
      <c r="H812" s="259"/>
      <c r="I812" s="260"/>
      <c r="J812" s="261"/>
      <c r="K812" s="316"/>
      <c r="U812" s="116"/>
    </row>
    <row r="813" spans="2:21" ht="12.75">
      <c r="B813" s="45" t="s">
        <v>1737</v>
      </c>
      <c r="K813" s="116"/>
      <c r="O813" s="77">
        <v>28105</v>
      </c>
      <c r="U813" s="116"/>
    </row>
    <row r="814" spans="2:21" s="129" customFormat="1" ht="26.25">
      <c r="B814" s="251"/>
      <c r="C814" s="251"/>
      <c r="D814" s="226" t="s">
        <v>19</v>
      </c>
      <c r="E814" s="226" t="s">
        <v>2188</v>
      </c>
      <c r="F814" s="199" t="s">
        <v>2189</v>
      </c>
      <c r="G814" s="227" t="s">
        <v>34</v>
      </c>
      <c r="H814" s="251" t="s">
        <v>34</v>
      </c>
      <c r="I814" s="157">
        <v>778</v>
      </c>
      <c r="J814" s="224">
        <v>0</v>
      </c>
      <c r="K814" s="225">
        <f>J814*I814</f>
        <v>0</v>
      </c>
      <c r="L814" s="241"/>
      <c r="M814" s="241" t="s">
        <v>129</v>
      </c>
      <c r="N814" s="241"/>
      <c r="O814" s="129">
        <v>66998</v>
      </c>
      <c r="P814" s="129">
        <v>27999</v>
      </c>
      <c r="R814" s="129">
        <v>6053</v>
      </c>
      <c r="U814" s="240"/>
    </row>
    <row r="815" spans="2:21" ht="12.75">
      <c r="B815" s="265"/>
      <c r="C815" s="265"/>
      <c r="D815" s="218" t="s">
        <v>24</v>
      </c>
      <c r="E815" s="218" t="s">
        <v>1013</v>
      </c>
      <c r="F815" s="114" t="s">
        <v>1624</v>
      </c>
      <c r="G815" s="264" t="s">
        <v>39</v>
      </c>
      <c r="H815" s="265" t="s">
        <v>39</v>
      </c>
      <c r="I815" s="219">
        <v>1947</v>
      </c>
      <c r="J815" s="161">
        <v>0</v>
      </c>
      <c r="K815" s="162">
        <f>J815*I815</f>
        <v>0</v>
      </c>
      <c r="O815" s="77">
        <v>67153</v>
      </c>
      <c r="P815" s="77">
        <v>28105</v>
      </c>
      <c r="R815" s="77">
        <v>6226</v>
      </c>
      <c r="U815" s="116"/>
    </row>
    <row r="816" spans="2:21" ht="12.75">
      <c r="B816" s="259"/>
      <c r="C816" s="259"/>
      <c r="D816" s="217"/>
      <c r="E816" s="217"/>
      <c r="F816" s="216"/>
      <c r="G816" s="258"/>
      <c r="H816" s="259"/>
      <c r="I816" s="260"/>
      <c r="J816" s="32" t="s">
        <v>1738</v>
      </c>
      <c r="K816" s="42">
        <f>SUM(K814:K815)</f>
        <v>0</v>
      </c>
      <c r="U816" s="116"/>
    </row>
    <row r="817" spans="2:21" ht="12.75">
      <c r="B817" s="259"/>
      <c r="C817" s="259"/>
      <c r="D817" s="217"/>
      <c r="E817" s="217"/>
      <c r="F817" s="216"/>
      <c r="G817" s="258"/>
      <c r="H817" s="259"/>
      <c r="I817" s="260"/>
      <c r="J817" s="261"/>
      <c r="K817" s="316"/>
      <c r="U817" s="116"/>
    </row>
    <row r="818" spans="2:21" ht="12.75">
      <c r="B818" s="259"/>
      <c r="C818" s="259"/>
      <c r="D818" s="217"/>
      <c r="E818" s="217"/>
      <c r="F818" s="216"/>
      <c r="G818" s="258"/>
      <c r="H818" s="259"/>
      <c r="I818" s="260"/>
      <c r="J818" s="261"/>
      <c r="K818" s="316"/>
      <c r="U818" s="116"/>
    </row>
    <row r="819" spans="2:21" ht="12.75">
      <c r="B819" s="45" t="s">
        <v>1739</v>
      </c>
      <c r="K819" s="116"/>
      <c r="O819" s="77">
        <v>28106</v>
      </c>
      <c r="U819" s="116"/>
    </row>
    <row r="820" spans="4:21" ht="12.75">
      <c r="D820" s="194" t="s">
        <v>19</v>
      </c>
      <c r="E820" s="194" t="s">
        <v>1018</v>
      </c>
      <c r="F820" s="113" t="s">
        <v>1019</v>
      </c>
      <c r="G820" s="118" t="s">
        <v>39</v>
      </c>
      <c r="H820" s="45" t="s">
        <v>39</v>
      </c>
      <c r="I820" s="220">
        <v>1047</v>
      </c>
      <c r="J820" s="252">
        <v>0</v>
      </c>
      <c r="K820" s="116">
        <f>J820*I820</f>
        <v>0</v>
      </c>
      <c r="L820" s="55" t="s">
        <v>1020</v>
      </c>
      <c r="O820" s="77">
        <v>67154</v>
      </c>
      <c r="P820" s="77">
        <v>28106</v>
      </c>
      <c r="R820" s="77">
        <v>3757</v>
      </c>
      <c r="S820" s="77" t="s">
        <v>1020</v>
      </c>
      <c r="U820" s="116"/>
    </row>
    <row r="821" spans="2:21" ht="12.75">
      <c r="B821" s="265"/>
      <c r="C821" s="265"/>
      <c r="D821" s="218" t="s">
        <v>24</v>
      </c>
      <c r="E821" s="218" t="s">
        <v>1274</v>
      </c>
      <c r="F821" s="114" t="s">
        <v>1275</v>
      </c>
      <c r="G821" s="264" t="s">
        <v>39</v>
      </c>
      <c r="H821" s="265" t="s">
        <v>39</v>
      </c>
      <c r="I821" s="219">
        <v>10</v>
      </c>
      <c r="J821" s="161">
        <v>0</v>
      </c>
      <c r="K821" s="162">
        <f>J821*I821</f>
        <v>0</v>
      </c>
      <c r="L821" s="55" t="s">
        <v>1276</v>
      </c>
      <c r="O821" s="77">
        <v>67155</v>
      </c>
      <c r="P821" s="77">
        <v>28106</v>
      </c>
      <c r="R821" s="77">
        <v>3764</v>
      </c>
      <c r="S821" s="77" t="s">
        <v>1276</v>
      </c>
      <c r="U821" s="116"/>
    </row>
    <row r="822" spans="2:21" ht="12.75">
      <c r="B822" s="259"/>
      <c r="C822" s="259"/>
      <c r="D822" s="217"/>
      <c r="E822" s="217"/>
      <c r="F822" s="216"/>
      <c r="G822" s="258"/>
      <c r="H822" s="259"/>
      <c r="I822" s="260"/>
      <c r="J822" s="32" t="s">
        <v>1740</v>
      </c>
      <c r="K822" s="42">
        <f>SUM(K820:K821)</f>
        <v>0</v>
      </c>
      <c r="U822" s="116"/>
    </row>
    <row r="823" spans="2:21" ht="12.75">
      <c r="B823" s="259"/>
      <c r="C823" s="259"/>
      <c r="D823" s="217"/>
      <c r="E823" s="217"/>
      <c r="F823" s="216"/>
      <c r="G823" s="258"/>
      <c r="H823" s="259"/>
      <c r="I823" s="260"/>
      <c r="J823" s="261"/>
      <c r="K823" s="316"/>
      <c r="U823" s="116"/>
    </row>
    <row r="824" spans="2:21" ht="12.75">
      <c r="B824" s="259"/>
      <c r="C824" s="259"/>
      <c r="D824" s="217"/>
      <c r="E824" s="217"/>
      <c r="F824" s="216"/>
      <c r="G824" s="258"/>
      <c r="H824" s="259"/>
      <c r="I824" s="260"/>
      <c r="J824" s="261"/>
      <c r="K824" s="316"/>
      <c r="U824" s="116"/>
    </row>
    <row r="825" spans="2:21" ht="12.75">
      <c r="B825" s="45" t="s">
        <v>1741</v>
      </c>
      <c r="K825" s="116"/>
      <c r="O825" s="77">
        <v>28107</v>
      </c>
      <c r="U825" s="116"/>
    </row>
    <row r="826" spans="4:21" ht="12.75">
      <c r="D826" s="194" t="s">
        <v>19</v>
      </c>
      <c r="E826" s="194" t="s">
        <v>1065</v>
      </c>
      <c r="F826" s="113" t="s">
        <v>1066</v>
      </c>
      <c r="G826" s="118" t="s">
        <v>34</v>
      </c>
      <c r="H826" s="45" t="s">
        <v>34</v>
      </c>
      <c r="I826" s="220">
        <v>527</v>
      </c>
      <c r="J826" s="252">
        <v>0</v>
      </c>
      <c r="K826" s="116">
        <f>J826*I826</f>
        <v>0</v>
      </c>
      <c r="O826" s="77">
        <v>67156</v>
      </c>
      <c r="P826" s="77">
        <v>28107</v>
      </c>
      <c r="R826" s="77">
        <v>6606</v>
      </c>
      <c r="U826" s="116"/>
    </row>
    <row r="827" spans="2:18" s="129" customFormat="1" ht="12.75">
      <c r="B827" s="237"/>
      <c r="C827" s="237"/>
      <c r="D827" s="233" t="s">
        <v>24</v>
      </c>
      <c r="E827" s="233" t="s">
        <v>2179</v>
      </c>
      <c r="F827" s="136" t="s">
        <v>2180</v>
      </c>
      <c r="G827" s="238" t="s">
        <v>34</v>
      </c>
      <c r="H827" s="237" t="s">
        <v>34</v>
      </c>
      <c r="I827" s="130">
        <v>225</v>
      </c>
      <c r="J827" s="239">
        <v>0</v>
      </c>
      <c r="K827" s="240">
        <f>J827*I827</f>
        <v>0</v>
      </c>
      <c r="L827" s="241"/>
      <c r="M827" s="241"/>
      <c r="N827" s="241"/>
      <c r="O827" s="129">
        <v>67208</v>
      </c>
      <c r="P827" s="129">
        <v>28127</v>
      </c>
      <c r="R827" s="129">
        <v>6608</v>
      </c>
    </row>
    <row r="828" spans="2:21" ht="12.75">
      <c r="B828" s="265"/>
      <c r="C828" s="265"/>
      <c r="D828" s="218" t="s">
        <v>27</v>
      </c>
      <c r="E828" s="218" t="s">
        <v>1023</v>
      </c>
      <c r="F828" s="114" t="s">
        <v>1067</v>
      </c>
      <c r="G828" s="264" t="s">
        <v>34</v>
      </c>
      <c r="H828" s="265" t="s">
        <v>39</v>
      </c>
      <c r="I828" s="219">
        <v>752</v>
      </c>
      <c r="J828" s="161">
        <v>0</v>
      </c>
      <c r="K828" s="162">
        <f>J828*I828</f>
        <v>0</v>
      </c>
      <c r="O828" s="77">
        <v>67158</v>
      </c>
      <c r="P828" s="77">
        <v>28107</v>
      </c>
      <c r="R828" s="77">
        <v>6614</v>
      </c>
      <c r="U828" s="116"/>
    </row>
    <row r="829" spans="2:21" ht="12.75">
      <c r="B829" s="259"/>
      <c r="C829" s="259"/>
      <c r="D829" s="217"/>
      <c r="E829" s="217"/>
      <c r="F829" s="216"/>
      <c r="G829" s="258"/>
      <c r="H829" s="259"/>
      <c r="I829" s="260"/>
      <c r="J829" s="32" t="s">
        <v>1742</v>
      </c>
      <c r="K829" s="42">
        <f>SUM(K826:K828)</f>
        <v>0</v>
      </c>
      <c r="U829" s="116"/>
    </row>
    <row r="830" spans="2:21" ht="12.75">
      <c r="B830" s="259"/>
      <c r="C830" s="259"/>
      <c r="D830" s="217"/>
      <c r="E830" s="217"/>
      <c r="F830" s="216"/>
      <c r="G830" s="258"/>
      <c r="H830" s="259"/>
      <c r="I830" s="260"/>
      <c r="J830" s="32" t="s">
        <v>1743</v>
      </c>
      <c r="K830" s="42">
        <f>K829+K822+K816+K810+K805+K800</f>
        <v>0</v>
      </c>
      <c r="U830" s="116"/>
    </row>
    <row r="831" spans="2:21" ht="12.75">
      <c r="B831" s="259"/>
      <c r="C831" s="259"/>
      <c r="D831" s="217"/>
      <c r="E831" s="217"/>
      <c r="F831" s="216"/>
      <c r="G831" s="258"/>
      <c r="H831" s="259"/>
      <c r="I831" s="260"/>
      <c r="J831" s="261"/>
      <c r="K831" s="316"/>
      <c r="U831" s="116"/>
    </row>
    <row r="832" spans="2:21" ht="12.75">
      <c r="B832" s="259"/>
      <c r="C832" s="259"/>
      <c r="D832" s="217"/>
      <c r="E832" s="217"/>
      <c r="F832" s="216"/>
      <c r="G832" s="258"/>
      <c r="H832" s="259"/>
      <c r="I832" s="260"/>
      <c r="J832" s="261"/>
      <c r="K832" s="316"/>
      <c r="U832" s="116"/>
    </row>
    <row r="833" spans="2:21" ht="12.75">
      <c r="B833" s="45" t="s">
        <v>1744</v>
      </c>
      <c r="K833" s="116"/>
      <c r="O833" s="77">
        <v>28108</v>
      </c>
      <c r="U833" s="116"/>
    </row>
    <row r="834" spans="2:21" ht="12.75">
      <c r="B834" s="45" t="s">
        <v>1745</v>
      </c>
      <c r="C834" s="45" t="s">
        <v>1746</v>
      </c>
      <c r="K834" s="116"/>
      <c r="O834" s="77">
        <v>28109</v>
      </c>
      <c r="U834" s="116"/>
    </row>
    <row r="835" spans="4:21" ht="26.25">
      <c r="D835" s="194" t="s">
        <v>19</v>
      </c>
      <c r="E835" s="194" t="s">
        <v>1035</v>
      </c>
      <c r="F835" s="113" t="s">
        <v>1464</v>
      </c>
      <c r="G835" s="118" t="s">
        <v>34</v>
      </c>
      <c r="H835" s="45" t="s">
        <v>34</v>
      </c>
      <c r="I835" s="220">
        <v>342</v>
      </c>
      <c r="J835" s="252">
        <v>0</v>
      </c>
      <c r="K835" s="116">
        <f>J835*I835</f>
        <v>0</v>
      </c>
      <c r="O835" s="77">
        <v>67159</v>
      </c>
      <c r="P835" s="77">
        <v>28109</v>
      </c>
      <c r="R835" s="77">
        <v>6636</v>
      </c>
      <c r="U835" s="116"/>
    </row>
    <row r="836" spans="2:21" ht="26.25">
      <c r="B836" s="265"/>
      <c r="C836" s="265"/>
      <c r="D836" s="218" t="s">
        <v>24</v>
      </c>
      <c r="E836" s="218" t="s">
        <v>1465</v>
      </c>
      <c r="F836" s="114" t="s">
        <v>1466</v>
      </c>
      <c r="G836" s="264" t="s">
        <v>39</v>
      </c>
      <c r="H836" s="265" t="s">
        <v>39</v>
      </c>
      <c r="I836" s="219">
        <v>1360</v>
      </c>
      <c r="J836" s="161">
        <v>0</v>
      </c>
      <c r="K836" s="162">
        <f>J836*I836</f>
        <v>0</v>
      </c>
      <c r="O836" s="77">
        <v>67160</v>
      </c>
      <c r="P836" s="77">
        <v>28109</v>
      </c>
      <c r="R836" s="77">
        <v>12106</v>
      </c>
      <c r="U836" s="116"/>
    </row>
    <row r="837" spans="2:21" ht="12.75">
      <c r="B837" s="259"/>
      <c r="C837" s="259"/>
      <c r="D837" s="217"/>
      <c r="E837" s="217"/>
      <c r="F837" s="216"/>
      <c r="G837" s="258"/>
      <c r="H837" s="259"/>
      <c r="I837" s="260"/>
      <c r="J837" s="32" t="s">
        <v>1747</v>
      </c>
      <c r="K837" s="42">
        <f>SUM(K835:K836)</f>
        <v>0</v>
      </c>
      <c r="U837" s="116"/>
    </row>
    <row r="838" spans="2:21" ht="12.75">
      <c r="B838" s="259"/>
      <c r="C838" s="259"/>
      <c r="D838" s="217"/>
      <c r="E838" s="217"/>
      <c r="F838" s="216"/>
      <c r="G838" s="258"/>
      <c r="H838" s="259"/>
      <c r="I838" s="260"/>
      <c r="J838" s="40"/>
      <c r="K838" s="42"/>
      <c r="U838" s="116"/>
    </row>
    <row r="839" spans="2:21" ht="12.75">
      <c r="B839" s="259"/>
      <c r="C839" s="259"/>
      <c r="D839" s="217"/>
      <c r="E839" s="217"/>
      <c r="F839" s="216"/>
      <c r="G839" s="258"/>
      <c r="H839" s="259"/>
      <c r="I839" s="260"/>
      <c r="J839" s="261"/>
      <c r="K839" s="316"/>
      <c r="U839" s="116"/>
    </row>
    <row r="840" spans="2:21" ht="12.75">
      <c r="B840" s="45" t="s">
        <v>1748</v>
      </c>
      <c r="K840" s="116"/>
      <c r="O840" s="77">
        <v>28110</v>
      </c>
      <c r="U840" s="116"/>
    </row>
    <row r="841" spans="4:21" ht="26.25">
      <c r="D841" s="194" t="s">
        <v>19</v>
      </c>
      <c r="E841" s="194" t="s">
        <v>1561</v>
      </c>
      <c r="F841" s="113" t="s">
        <v>1749</v>
      </c>
      <c r="G841" s="118" t="s">
        <v>34</v>
      </c>
      <c r="H841" s="45" t="s">
        <v>34</v>
      </c>
      <c r="I841" s="220">
        <v>375</v>
      </c>
      <c r="J841" s="252">
        <v>0</v>
      </c>
      <c r="K841" s="116">
        <f>J841*I841</f>
        <v>0</v>
      </c>
      <c r="O841" s="77">
        <v>67161</v>
      </c>
      <c r="P841" s="77">
        <v>28110</v>
      </c>
      <c r="R841" s="77">
        <v>6807</v>
      </c>
      <c r="U841" s="116"/>
    </row>
    <row r="842" spans="2:21" ht="26.25">
      <c r="B842" s="259"/>
      <c r="C842" s="259"/>
      <c r="D842" s="217" t="s">
        <v>24</v>
      </c>
      <c r="E842" s="217" t="s">
        <v>1469</v>
      </c>
      <c r="F842" s="216" t="s">
        <v>1470</v>
      </c>
      <c r="G842" s="258" t="s">
        <v>39</v>
      </c>
      <c r="H842" s="259" t="s">
        <v>39</v>
      </c>
      <c r="I842" s="260">
        <v>1295</v>
      </c>
      <c r="J842" s="261">
        <v>0</v>
      </c>
      <c r="K842" s="316">
        <f>J842*I842</f>
        <v>0</v>
      </c>
      <c r="O842" s="77">
        <v>67162</v>
      </c>
      <c r="P842" s="77">
        <v>28110</v>
      </c>
      <c r="R842" s="77">
        <v>12300</v>
      </c>
      <c r="U842" s="116"/>
    </row>
    <row r="843" spans="2:21" ht="12.75">
      <c r="B843" s="265"/>
      <c r="C843" s="265"/>
      <c r="D843" s="218" t="s">
        <v>27</v>
      </c>
      <c r="E843" s="218" t="s">
        <v>2192</v>
      </c>
      <c r="F843" s="114" t="s">
        <v>2193</v>
      </c>
      <c r="G843" s="264" t="s">
        <v>39</v>
      </c>
      <c r="H843" s="265" t="s">
        <v>39</v>
      </c>
      <c r="I843" s="219">
        <v>1360</v>
      </c>
      <c r="J843" s="161">
        <v>0</v>
      </c>
      <c r="K843" s="162">
        <f>J843*I843</f>
        <v>0</v>
      </c>
      <c r="O843" s="77">
        <v>66846</v>
      </c>
      <c r="P843" s="77">
        <v>27911</v>
      </c>
      <c r="R843" s="77">
        <v>12300</v>
      </c>
      <c r="U843" s="116"/>
    </row>
    <row r="844" spans="2:21" ht="12.75">
      <c r="B844" s="259"/>
      <c r="C844" s="259"/>
      <c r="D844" s="217"/>
      <c r="E844" s="217"/>
      <c r="F844" s="216"/>
      <c r="G844" s="258"/>
      <c r="H844" s="259"/>
      <c r="I844" s="260"/>
      <c r="J844" s="32" t="s">
        <v>1750</v>
      </c>
      <c r="K844" s="42">
        <f>SUM(K841:K843)</f>
        <v>0</v>
      </c>
      <c r="U844" s="116"/>
    </row>
    <row r="845" spans="2:21" ht="12.75">
      <c r="B845" s="259"/>
      <c r="C845" s="259"/>
      <c r="D845" s="217"/>
      <c r="E845" s="217"/>
      <c r="F845" s="216"/>
      <c r="G845" s="258"/>
      <c r="H845" s="259"/>
      <c r="I845" s="260"/>
      <c r="J845" s="261"/>
      <c r="K845" s="316"/>
      <c r="U845" s="116"/>
    </row>
    <row r="846" spans="2:21" ht="12.75">
      <c r="B846" s="259"/>
      <c r="C846" s="259"/>
      <c r="D846" s="217"/>
      <c r="E846" s="217"/>
      <c r="F846" s="216"/>
      <c r="G846" s="258"/>
      <c r="H846" s="259"/>
      <c r="I846" s="260"/>
      <c r="J846" s="261"/>
      <c r="K846" s="316"/>
      <c r="U846" s="116"/>
    </row>
    <row r="847" spans="2:21" ht="12.75">
      <c r="B847" s="45" t="s">
        <v>1751</v>
      </c>
      <c r="K847" s="116"/>
      <c r="O847" s="77">
        <v>28111</v>
      </c>
      <c r="U847" s="116"/>
    </row>
    <row r="848" spans="2:21" ht="26.25">
      <c r="B848" s="265"/>
      <c r="C848" s="265"/>
      <c r="D848" s="218" t="s">
        <v>19</v>
      </c>
      <c r="E848" s="218" t="s">
        <v>1049</v>
      </c>
      <c r="F848" s="114" t="s">
        <v>1050</v>
      </c>
      <c r="G848" s="264" t="s">
        <v>39</v>
      </c>
      <c r="H848" s="265" t="s">
        <v>39</v>
      </c>
      <c r="I848" s="219">
        <v>578</v>
      </c>
      <c r="J848" s="161">
        <v>0</v>
      </c>
      <c r="K848" s="162">
        <f>J848*I848</f>
        <v>0</v>
      </c>
      <c r="O848" s="77">
        <v>67163</v>
      </c>
      <c r="P848" s="77">
        <v>28111</v>
      </c>
      <c r="R848" s="77">
        <v>7449</v>
      </c>
      <c r="U848" s="116"/>
    </row>
    <row r="849" spans="2:21" ht="12.75">
      <c r="B849" s="259"/>
      <c r="C849" s="259"/>
      <c r="D849" s="217"/>
      <c r="E849" s="217"/>
      <c r="F849" s="216"/>
      <c r="G849" s="258"/>
      <c r="H849" s="259"/>
      <c r="I849" s="260"/>
      <c r="J849" s="32" t="s">
        <v>1752</v>
      </c>
      <c r="K849" s="42">
        <f>SUM(K848)</f>
        <v>0</v>
      </c>
      <c r="U849" s="116"/>
    </row>
    <row r="850" spans="2:21" ht="12.75">
      <c r="B850" s="259"/>
      <c r="C850" s="259"/>
      <c r="D850" s="217"/>
      <c r="E850" s="217"/>
      <c r="F850" s="216"/>
      <c r="G850" s="258"/>
      <c r="H850" s="259"/>
      <c r="I850" s="260"/>
      <c r="J850" s="32" t="s">
        <v>1753</v>
      </c>
      <c r="K850" s="42">
        <f>K849+K844+K837</f>
        <v>0</v>
      </c>
      <c r="U850" s="116"/>
    </row>
    <row r="851" spans="2:21" ht="12.75">
      <c r="B851" s="259"/>
      <c r="C851" s="259"/>
      <c r="D851" s="217"/>
      <c r="E851" s="217"/>
      <c r="F851" s="216"/>
      <c r="G851" s="258"/>
      <c r="H851" s="259"/>
      <c r="I851" s="260"/>
      <c r="J851" s="261"/>
      <c r="K851" s="316"/>
      <c r="U851" s="116"/>
    </row>
    <row r="852" spans="2:21" ht="12.75">
      <c r="B852" s="259"/>
      <c r="C852" s="259"/>
      <c r="D852" s="217"/>
      <c r="E852" s="217"/>
      <c r="F852" s="216"/>
      <c r="G852" s="258"/>
      <c r="H852" s="259"/>
      <c r="I852" s="260"/>
      <c r="J852" s="261"/>
      <c r="K852" s="316"/>
      <c r="U852" s="116"/>
    </row>
    <row r="853" spans="2:21" ht="12.75">
      <c r="B853" s="45" t="s">
        <v>1754</v>
      </c>
      <c r="K853" s="116"/>
      <c r="O853" s="77">
        <v>28112</v>
      </c>
      <c r="U853" s="116"/>
    </row>
    <row r="854" spans="2:21" ht="12.75">
      <c r="B854" s="45" t="s">
        <v>1755</v>
      </c>
      <c r="K854" s="116"/>
      <c r="O854" s="77">
        <v>28113</v>
      </c>
      <c r="U854" s="116"/>
    </row>
    <row r="855" spans="4:21" ht="26.25">
      <c r="D855" s="194" t="s">
        <v>19</v>
      </c>
      <c r="E855" s="194" t="s">
        <v>1356</v>
      </c>
      <c r="F855" s="113" t="s">
        <v>1357</v>
      </c>
      <c r="G855" s="118" t="s">
        <v>112</v>
      </c>
      <c r="H855" s="45" t="s">
        <v>112</v>
      </c>
      <c r="I855" s="220">
        <v>5</v>
      </c>
      <c r="J855" s="252">
        <v>0</v>
      </c>
      <c r="K855" s="116">
        <f>J855*I855</f>
        <v>0</v>
      </c>
      <c r="O855" s="77">
        <v>67164</v>
      </c>
      <c r="P855" s="77">
        <v>28113</v>
      </c>
      <c r="R855" s="77">
        <v>8490</v>
      </c>
      <c r="U855" s="116"/>
    </row>
    <row r="856" spans="4:21" ht="39">
      <c r="D856" s="194" t="s">
        <v>24</v>
      </c>
      <c r="E856" s="194" t="s">
        <v>1360</v>
      </c>
      <c r="F856" s="113" t="s">
        <v>1361</v>
      </c>
      <c r="G856" s="118" t="s">
        <v>112</v>
      </c>
      <c r="H856" s="45" t="s">
        <v>112</v>
      </c>
      <c r="I856" s="220">
        <v>5</v>
      </c>
      <c r="J856" s="252">
        <v>0</v>
      </c>
      <c r="K856" s="116">
        <f>J856*I856</f>
        <v>0</v>
      </c>
      <c r="O856" s="77">
        <v>67166</v>
      </c>
      <c r="P856" s="77">
        <v>28113</v>
      </c>
      <c r="R856" s="77">
        <v>8501</v>
      </c>
      <c r="U856" s="116"/>
    </row>
    <row r="857" spans="2:21" ht="26.25">
      <c r="B857" s="262"/>
      <c r="C857" s="262"/>
      <c r="D857" s="142" t="s">
        <v>27</v>
      </c>
      <c r="E857" s="142" t="s">
        <v>1364</v>
      </c>
      <c r="F857" s="331" t="s">
        <v>1365</v>
      </c>
      <c r="G857" s="312" t="s">
        <v>21</v>
      </c>
      <c r="H857" s="262" t="s">
        <v>22</v>
      </c>
      <c r="I857" s="219">
        <v>2</v>
      </c>
      <c r="J857" s="266">
        <v>0</v>
      </c>
      <c r="K857" s="162">
        <f>J857*I857</f>
        <v>0</v>
      </c>
      <c r="O857" s="77">
        <v>67168</v>
      </c>
      <c r="P857" s="77">
        <v>28113</v>
      </c>
      <c r="R857" s="77">
        <v>8554</v>
      </c>
      <c r="U857" s="116"/>
    </row>
    <row r="858" spans="2:21" ht="12.75">
      <c r="B858" s="259"/>
      <c r="C858" s="259"/>
      <c r="D858" s="217"/>
      <c r="E858" s="217"/>
      <c r="F858" s="216"/>
      <c r="G858" s="258"/>
      <c r="H858" s="259"/>
      <c r="I858" s="260"/>
      <c r="J858" s="32" t="s">
        <v>1756</v>
      </c>
      <c r="K858" s="42">
        <f>SUM(K855:K857)</f>
        <v>0</v>
      </c>
      <c r="U858" s="116"/>
    </row>
    <row r="859" spans="2:21" ht="12.75">
      <c r="B859" s="259"/>
      <c r="C859" s="259"/>
      <c r="D859" s="217"/>
      <c r="E859" s="217"/>
      <c r="F859" s="216"/>
      <c r="G859" s="258"/>
      <c r="H859" s="259"/>
      <c r="I859" s="260"/>
      <c r="J859" s="32" t="s">
        <v>1757</v>
      </c>
      <c r="K859" s="42">
        <f>K858</f>
        <v>0</v>
      </c>
      <c r="U859" s="116"/>
    </row>
    <row r="860" spans="2:21" ht="12.75">
      <c r="B860" s="259"/>
      <c r="C860" s="259"/>
      <c r="D860" s="217"/>
      <c r="E860" s="217"/>
      <c r="F860" s="216"/>
      <c r="G860" s="258"/>
      <c r="H860" s="259"/>
      <c r="I860" s="260"/>
      <c r="J860" s="261"/>
      <c r="K860" s="316"/>
      <c r="U860" s="116"/>
    </row>
    <row r="861" spans="2:21" ht="12.75">
      <c r="B861" s="259"/>
      <c r="C861" s="259"/>
      <c r="D861" s="217"/>
      <c r="E861" s="217"/>
      <c r="F861" s="216"/>
      <c r="G861" s="258"/>
      <c r="H861" s="259"/>
      <c r="I861" s="260"/>
      <c r="J861" s="261"/>
      <c r="K861" s="316"/>
      <c r="U861" s="116"/>
    </row>
    <row r="862" spans="2:21" ht="12.75">
      <c r="B862" s="45" t="s">
        <v>1758</v>
      </c>
      <c r="K862" s="116"/>
      <c r="O862" s="77">
        <v>28114</v>
      </c>
      <c r="U862" s="116"/>
    </row>
    <row r="863" spans="2:21" ht="12.75">
      <c r="B863" s="45" t="s">
        <v>1759</v>
      </c>
      <c r="K863" s="116"/>
      <c r="O863" s="77">
        <v>28115</v>
      </c>
      <c r="U863" s="116"/>
    </row>
    <row r="864" spans="2:21" ht="66">
      <c r="B864" s="265"/>
      <c r="C864" s="265"/>
      <c r="D864" s="218" t="s">
        <v>19</v>
      </c>
      <c r="E864" s="218" t="s">
        <v>1760</v>
      </c>
      <c r="F864" s="114" t="s">
        <v>1761</v>
      </c>
      <c r="G864" s="264" t="s">
        <v>21</v>
      </c>
      <c r="H864" s="265" t="s">
        <v>22</v>
      </c>
      <c r="I864" s="219">
        <v>1</v>
      </c>
      <c r="J864" s="161">
        <v>0</v>
      </c>
      <c r="K864" s="162">
        <f>J864*I864</f>
        <v>0</v>
      </c>
      <c r="O864" s="77">
        <v>67170</v>
      </c>
      <c r="P864" s="77">
        <v>28115</v>
      </c>
      <c r="R864" s="77">
        <v>25839</v>
      </c>
      <c r="U864" s="116"/>
    </row>
    <row r="865" spans="2:21" ht="12.75">
      <c r="B865" s="259"/>
      <c r="C865" s="259"/>
      <c r="D865" s="217"/>
      <c r="E865" s="217"/>
      <c r="F865" s="216"/>
      <c r="G865" s="258"/>
      <c r="H865" s="259"/>
      <c r="I865" s="260"/>
      <c r="J865" s="32" t="s">
        <v>1762</v>
      </c>
      <c r="K865" s="42">
        <f>SUM(K864)</f>
        <v>0</v>
      </c>
      <c r="U865" s="116"/>
    </row>
    <row r="866" spans="2:21" ht="12.75">
      <c r="B866" s="259"/>
      <c r="C866" s="259"/>
      <c r="D866" s="217"/>
      <c r="E866" s="217"/>
      <c r="F866" s="216"/>
      <c r="G866" s="258"/>
      <c r="H866" s="259"/>
      <c r="I866" s="260"/>
      <c r="J866" s="261"/>
      <c r="K866" s="316"/>
      <c r="U866" s="116"/>
    </row>
    <row r="867" spans="2:21" ht="12.75">
      <c r="B867" s="259"/>
      <c r="C867" s="259"/>
      <c r="D867" s="217"/>
      <c r="E867" s="217"/>
      <c r="F867" s="216"/>
      <c r="G867" s="258"/>
      <c r="H867" s="259"/>
      <c r="I867" s="260"/>
      <c r="J867" s="261"/>
      <c r="K867" s="316"/>
      <c r="U867" s="116"/>
    </row>
    <row r="868" spans="2:21" ht="12.75">
      <c r="B868" s="45" t="s">
        <v>1763</v>
      </c>
      <c r="C868" s="45" t="s">
        <v>1477</v>
      </c>
      <c r="K868" s="116"/>
      <c r="O868" s="77">
        <v>31606</v>
      </c>
      <c r="U868" s="116"/>
    </row>
    <row r="869" spans="2:21" ht="39">
      <c r="B869" s="259"/>
      <c r="C869" s="259"/>
      <c r="D869" s="217" t="s">
        <v>19</v>
      </c>
      <c r="E869" s="217" t="s">
        <v>1425</v>
      </c>
      <c r="F869" s="216" t="s">
        <v>2484</v>
      </c>
      <c r="G869" s="258" t="s">
        <v>21</v>
      </c>
      <c r="H869" s="259" t="s">
        <v>22</v>
      </c>
      <c r="I869" s="260">
        <v>15</v>
      </c>
      <c r="J869" s="261">
        <v>0</v>
      </c>
      <c r="K869" s="316">
        <f>J869*I869</f>
        <v>0</v>
      </c>
      <c r="O869" s="77">
        <v>73498</v>
      </c>
      <c r="P869" s="77">
        <v>31604</v>
      </c>
      <c r="R869" s="77">
        <v>11037</v>
      </c>
      <c r="U869" s="116"/>
    </row>
    <row r="870" spans="2:21" ht="39">
      <c r="B870" s="265"/>
      <c r="C870" s="265"/>
      <c r="D870" s="218" t="s">
        <v>24</v>
      </c>
      <c r="E870" s="218" t="s">
        <v>2470</v>
      </c>
      <c r="F870" s="114" t="s">
        <v>2471</v>
      </c>
      <c r="G870" s="264" t="s">
        <v>21</v>
      </c>
      <c r="H870" s="265" t="s">
        <v>22</v>
      </c>
      <c r="I870" s="219">
        <v>15</v>
      </c>
      <c r="J870" s="161">
        <v>0</v>
      </c>
      <c r="K870" s="162">
        <f>J870*I870</f>
        <v>0</v>
      </c>
      <c r="O870" s="77">
        <v>73498</v>
      </c>
      <c r="P870" s="77">
        <v>31604</v>
      </c>
      <c r="R870" s="77">
        <v>11037</v>
      </c>
      <c r="U870" s="116"/>
    </row>
    <row r="871" spans="2:21" ht="12.75">
      <c r="B871" s="259"/>
      <c r="C871" s="259"/>
      <c r="D871" s="217"/>
      <c r="E871" s="217"/>
      <c r="F871" s="216"/>
      <c r="G871" s="258"/>
      <c r="H871" s="259"/>
      <c r="I871" s="260"/>
      <c r="J871" s="32" t="s">
        <v>1764</v>
      </c>
      <c r="K871" s="42">
        <f>SUM(K869:K870)</f>
        <v>0</v>
      </c>
      <c r="U871" s="116"/>
    </row>
    <row r="872" spans="2:21" ht="12.75">
      <c r="B872" s="259"/>
      <c r="C872" s="259"/>
      <c r="D872" s="217"/>
      <c r="E872" s="217"/>
      <c r="F872" s="216"/>
      <c r="G872" s="258"/>
      <c r="H872" s="259"/>
      <c r="I872" s="260"/>
      <c r="J872" s="32" t="s">
        <v>1765</v>
      </c>
      <c r="K872" s="42">
        <f>K871+K865</f>
        <v>0</v>
      </c>
      <c r="U872" s="116"/>
    </row>
    <row r="873" spans="2:21" ht="12.75">
      <c r="B873" s="259"/>
      <c r="C873" s="259"/>
      <c r="D873" s="217"/>
      <c r="E873" s="217"/>
      <c r="F873" s="216"/>
      <c r="G873" s="258"/>
      <c r="H873" s="259"/>
      <c r="I873" s="260"/>
      <c r="J873" s="32" t="s">
        <v>1766</v>
      </c>
      <c r="K873" s="42">
        <f>K872+K859+K850+K830+K791</f>
        <v>0</v>
      </c>
      <c r="U873" s="116"/>
    </row>
    <row r="874" spans="2:21" ht="12.75">
      <c r="B874" s="259"/>
      <c r="C874" s="259"/>
      <c r="D874" s="217"/>
      <c r="E874" s="217"/>
      <c r="F874" s="216"/>
      <c r="G874" s="258"/>
      <c r="H874" s="259"/>
      <c r="I874" s="260"/>
      <c r="J874" s="261"/>
      <c r="K874" s="316"/>
      <c r="U874" s="116"/>
    </row>
    <row r="875" spans="2:21" ht="12.75">
      <c r="B875" s="259"/>
      <c r="C875" s="259"/>
      <c r="D875" s="217"/>
      <c r="E875" s="217"/>
      <c r="F875" s="216"/>
      <c r="G875" s="258"/>
      <c r="H875" s="259"/>
      <c r="I875" s="260"/>
      <c r="J875" s="261"/>
      <c r="K875" s="316"/>
      <c r="U875" s="116"/>
    </row>
    <row r="876" spans="2:21" ht="12.75">
      <c r="B876" s="45" t="s">
        <v>1767</v>
      </c>
      <c r="K876" s="116"/>
      <c r="O876" s="77">
        <v>27917</v>
      </c>
      <c r="U876" s="116"/>
    </row>
    <row r="877" spans="2:21" ht="12.75">
      <c r="B877" s="45" t="s">
        <v>1768</v>
      </c>
      <c r="K877" s="116"/>
      <c r="O877" s="77">
        <v>27918</v>
      </c>
      <c r="U877" s="116"/>
    </row>
    <row r="878" spans="2:21" ht="12.75">
      <c r="B878" s="45" t="s">
        <v>1769</v>
      </c>
      <c r="K878" s="116"/>
      <c r="O878" s="77">
        <v>27919</v>
      </c>
      <c r="U878" s="116"/>
    </row>
    <row r="879" spans="4:21" ht="26.25">
      <c r="D879" s="194" t="s">
        <v>19</v>
      </c>
      <c r="E879" s="194" t="s">
        <v>121</v>
      </c>
      <c r="F879" s="113" t="s">
        <v>996</v>
      </c>
      <c r="G879" s="118" t="s">
        <v>118</v>
      </c>
      <c r="H879" s="45" t="s">
        <v>119</v>
      </c>
      <c r="I879" s="328">
        <v>0.12</v>
      </c>
      <c r="J879" s="252">
        <v>0</v>
      </c>
      <c r="K879" s="116">
        <f>J879*I879</f>
        <v>0</v>
      </c>
      <c r="O879" s="77">
        <v>66853</v>
      </c>
      <c r="P879" s="77">
        <v>27919</v>
      </c>
      <c r="R879" s="77">
        <v>4925</v>
      </c>
      <c r="U879" s="116"/>
    </row>
    <row r="880" spans="2:21" ht="26.25">
      <c r="B880" s="265"/>
      <c r="C880" s="265"/>
      <c r="D880" s="218" t="s">
        <v>24</v>
      </c>
      <c r="E880" s="218" t="s">
        <v>997</v>
      </c>
      <c r="F880" s="114" t="s">
        <v>998</v>
      </c>
      <c r="G880" s="264" t="s">
        <v>21</v>
      </c>
      <c r="H880" s="265" t="s">
        <v>22</v>
      </c>
      <c r="I880" s="219">
        <v>7</v>
      </c>
      <c r="J880" s="161">
        <v>0</v>
      </c>
      <c r="K880" s="162">
        <f>J880*I880</f>
        <v>0</v>
      </c>
      <c r="O880" s="77">
        <v>66854</v>
      </c>
      <c r="P880" s="77">
        <v>27919</v>
      </c>
      <c r="R880" s="77">
        <v>4935</v>
      </c>
      <c r="U880" s="116"/>
    </row>
    <row r="881" spans="2:21" ht="12.75">
      <c r="B881" s="259"/>
      <c r="C881" s="259"/>
      <c r="D881" s="217"/>
      <c r="E881" s="217"/>
      <c r="F881" s="216"/>
      <c r="G881" s="258"/>
      <c r="H881" s="259"/>
      <c r="I881" s="260"/>
      <c r="J881" s="32" t="s">
        <v>1770</v>
      </c>
      <c r="K881" s="42">
        <f>SUM(K879:K880)</f>
        <v>0</v>
      </c>
      <c r="U881" s="116"/>
    </row>
    <row r="882" spans="2:21" ht="12.75">
      <c r="B882" s="259"/>
      <c r="C882" s="259"/>
      <c r="D882" s="217"/>
      <c r="E882" s="217"/>
      <c r="F882" s="216"/>
      <c r="G882" s="258"/>
      <c r="H882" s="259"/>
      <c r="I882" s="260"/>
      <c r="J882" s="261"/>
      <c r="K882" s="316"/>
      <c r="U882" s="116"/>
    </row>
    <row r="883" spans="2:21" ht="12.75">
      <c r="B883" s="259"/>
      <c r="C883" s="259"/>
      <c r="D883" s="217"/>
      <c r="E883" s="217"/>
      <c r="F883" s="216"/>
      <c r="G883" s="258"/>
      <c r="H883" s="259"/>
      <c r="I883" s="260"/>
      <c r="J883" s="261"/>
      <c r="K883" s="316"/>
      <c r="U883" s="116"/>
    </row>
    <row r="884" spans="2:21" ht="12.75">
      <c r="B884" s="45" t="s">
        <v>1771</v>
      </c>
      <c r="K884" s="116"/>
      <c r="O884" s="77">
        <v>27920</v>
      </c>
      <c r="U884" s="116"/>
    </row>
    <row r="885" spans="4:21" ht="12.75">
      <c r="D885" s="194" t="s">
        <v>19</v>
      </c>
      <c r="E885" s="194" t="s">
        <v>1236</v>
      </c>
      <c r="F885" s="113" t="s">
        <v>1237</v>
      </c>
      <c r="G885" s="118" t="s">
        <v>21</v>
      </c>
      <c r="H885" s="45" t="s">
        <v>22</v>
      </c>
      <c r="I885" s="220">
        <v>1</v>
      </c>
      <c r="J885" s="252">
        <v>0</v>
      </c>
      <c r="K885" s="116">
        <f>J885*I885</f>
        <v>0</v>
      </c>
      <c r="O885" s="77">
        <v>66855</v>
      </c>
      <c r="P885" s="77">
        <v>27920</v>
      </c>
      <c r="R885" s="77">
        <v>4985</v>
      </c>
      <c r="U885" s="116"/>
    </row>
    <row r="886" spans="4:21" ht="12.75">
      <c r="D886" s="194" t="s">
        <v>24</v>
      </c>
      <c r="E886" s="194" t="s">
        <v>1243</v>
      </c>
      <c r="F886" s="113" t="s">
        <v>1244</v>
      </c>
      <c r="G886" s="118" t="s">
        <v>21</v>
      </c>
      <c r="H886" s="45" t="s">
        <v>22</v>
      </c>
      <c r="I886" s="220">
        <v>10</v>
      </c>
      <c r="J886" s="252">
        <v>0</v>
      </c>
      <c r="K886" s="116">
        <f>J886*I886</f>
        <v>0</v>
      </c>
      <c r="O886" s="77">
        <v>66856</v>
      </c>
      <c r="P886" s="77">
        <v>27920</v>
      </c>
      <c r="R886" s="77">
        <v>5007</v>
      </c>
      <c r="U886" s="116"/>
    </row>
    <row r="887" spans="2:21" ht="12.75">
      <c r="B887" s="259"/>
      <c r="C887" s="259"/>
      <c r="D887" s="217" t="s">
        <v>27</v>
      </c>
      <c r="E887" s="217" t="s">
        <v>1003</v>
      </c>
      <c r="F887" s="216" t="s">
        <v>1004</v>
      </c>
      <c r="G887" s="258" t="s">
        <v>39</v>
      </c>
      <c r="H887" s="259" t="s">
        <v>39</v>
      </c>
      <c r="I887" s="260">
        <v>650</v>
      </c>
      <c r="J887" s="261">
        <v>0</v>
      </c>
      <c r="K887" s="316">
        <f>J887*I887</f>
        <v>0</v>
      </c>
      <c r="O887" s="77">
        <v>66857</v>
      </c>
      <c r="P887" s="77">
        <v>27920</v>
      </c>
      <c r="R887" s="77">
        <v>5035</v>
      </c>
      <c r="U887" s="116"/>
    </row>
    <row r="888" spans="2:21" ht="12.75">
      <c r="B888" s="259"/>
      <c r="C888" s="259"/>
      <c r="D888" s="217" t="s">
        <v>28</v>
      </c>
      <c r="E888" s="217" t="s">
        <v>2185</v>
      </c>
      <c r="F888" s="216" t="s">
        <v>2186</v>
      </c>
      <c r="G888" s="258" t="s">
        <v>112</v>
      </c>
      <c r="H888" s="259" t="s">
        <v>39</v>
      </c>
      <c r="I888" s="260">
        <v>28</v>
      </c>
      <c r="J888" s="261">
        <v>0</v>
      </c>
      <c r="K888" s="316">
        <f>J888*I888</f>
        <v>0</v>
      </c>
      <c r="O888" s="77">
        <v>66991</v>
      </c>
      <c r="P888" s="77">
        <v>27994</v>
      </c>
      <c r="R888" s="77">
        <v>5035</v>
      </c>
      <c r="U888" s="116"/>
    </row>
    <row r="889" spans="2:21" ht="12.75">
      <c r="B889" s="265"/>
      <c r="C889" s="265"/>
      <c r="D889" s="218" t="s">
        <v>29</v>
      </c>
      <c r="E889" s="218" t="s">
        <v>2187</v>
      </c>
      <c r="F889" s="114" t="s">
        <v>2222</v>
      </c>
      <c r="G889" s="264" t="s">
        <v>39</v>
      </c>
      <c r="H889" s="265" t="s">
        <v>39</v>
      </c>
      <c r="I889" s="219">
        <v>35</v>
      </c>
      <c r="J889" s="161">
        <v>0</v>
      </c>
      <c r="K889" s="162">
        <f>J889*I889</f>
        <v>0</v>
      </c>
      <c r="O889" s="77">
        <v>66991</v>
      </c>
      <c r="P889" s="77">
        <v>27994</v>
      </c>
      <c r="R889" s="77">
        <v>5035</v>
      </c>
      <c r="U889" s="116"/>
    </row>
    <row r="890" spans="2:21" ht="12.75">
      <c r="B890" s="259"/>
      <c r="C890" s="259"/>
      <c r="D890" s="217"/>
      <c r="E890" s="217"/>
      <c r="F890" s="216"/>
      <c r="G890" s="258"/>
      <c r="H890" s="259"/>
      <c r="I890" s="260"/>
      <c r="J890" s="32" t="s">
        <v>1772</v>
      </c>
      <c r="K890" s="42">
        <f>SUM(K885:K889)</f>
        <v>0</v>
      </c>
      <c r="U890" s="116"/>
    </row>
    <row r="891" spans="2:21" ht="12.75">
      <c r="B891" s="259"/>
      <c r="C891" s="259"/>
      <c r="D891" s="217"/>
      <c r="E891" s="217"/>
      <c r="F891" s="216"/>
      <c r="G891" s="258"/>
      <c r="H891" s="259"/>
      <c r="I891" s="260"/>
      <c r="J891" s="32" t="s">
        <v>1773</v>
      </c>
      <c r="K891" s="42">
        <f>K890+K881</f>
        <v>0</v>
      </c>
      <c r="U891" s="116"/>
    </row>
    <row r="892" spans="2:21" ht="12.75">
      <c r="B892" s="259"/>
      <c r="C892" s="259"/>
      <c r="D892" s="217"/>
      <c r="E892" s="217"/>
      <c r="F892" s="216"/>
      <c r="G892" s="258"/>
      <c r="H892" s="259"/>
      <c r="I892" s="260"/>
      <c r="J892" s="261"/>
      <c r="K892" s="316"/>
      <c r="U892" s="116"/>
    </row>
    <row r="893" spans="2:21" ht="12.75">
      <c r="B893" s="259"/>
      <c r="C893" s="259"/>
      <c r="D893" s="217"/>
      <c r="E893" s="217"/>
      <c r="F893" s="216"/>
      <c r="G893" s="258"/>
      <c r="H893" s="259"/>
      <c r="I893" s="260"/>
      <c r="J893" s="261"/>
      <c r="K893" s="316"/>
      <c r="U893" s="116"/>
    </row>
    <row r="894" spans="2:21" ht="12.75">
      <c r="B894" s="45" t="s">
        <v>1774</v>
      </c>
      <c r="K894" s="116"/>
      <c r="O894" s="77">
        <v>27921</v>
      </c>
      <c r="U894" s="116"/>
    </row>
    <row r="895" spans="2:21" ht="12.75">
      <c r="B895" s="45" t="s">
        <v>1775</v>
      </c>
      <c r="K895" s="116"/>
      <c r="O895" s="77">
        <v>27922</v>
      </c>
      <c r="U895" s="116"/>
    </row>
    <row r="896" spans="4:21" ht="26.25">
      <c r="D896" s="194" t="s">
        <v>19</v>
      </c>
      <c r="E896" s="194" t="s">
        <v>33</v>
      </c>
      <c r="F896" s="113" t="s">
        <v>35</v>
      </c>
      <c r="G896" s="118" t="s">
        <v>34</v>
      </c>
      <c r="H896" s="45" t="s">
        <v>34</v>
      </c>
      <c r="I896" s="220">
        <v>89</v>
      </c>
      <c r="J896" s="252">
        <v>0</v>
      </c>
      <c r="K896" s="116">
        <f>J896*I896</f>
        <v>0</v>
      </c>
      <c r="O896" s="77">
        <v>66858</v>
      </c>
      <c r="P896" s="77">
        <v>27922</v>
      </c>
      <c r="R896" s="77">
        <v>5634</v>
      </c>
      <c r="U896" s="116"/>
    </row>
    <row r="897" spans="4:21" ht="12.75">
      <c r="D897" s="194" t="s">
        <v>24</v>
      </c>
      <c r="E897" s="194" t="s">
        <v>1059</v>
      </c>
      <c r="F897" s="113" t="s">
        <v>1060</v>
      </c>
      <c r="G897" s="118" t="s">
        <v>34</v>
      </c>
      <c r="H897" s="45" t="s">
        <v>34</v>
      </c>
      <c r="I897" s="220">
        <v>207</v>
      </c>
      <c r="J897" s="252">
        <v>0</v>
      </c>
      <c r="K897" s="116">
        <f>J897*I897</f>
        <v>0</v>
      </c>
      <c r="O897" s="77">
        <v>66859</v>
      </c>
      <c r="P897" s="77">
        <v>27922</v>
      </c>
      <c r="R897" s="77">
        <v>5636</v>
      </c>
      <c r="U897" s="116"/>
    </row>
    <row r="898" spans="2:18" ht="26.25">
      <c r="B898" s="256"/>
      <c r="C898" s="256"/>
      <c r="D898" s="135" t="s">
        <v>27</v>
      </c>
      <c r="E898" s="135" t="s">
        <v>2172</v>
      </c>
      <c r="F898" s="329" t="s">
        <v>2173</v>
      </c>
      <c r="G898" s="330" t="s">
        <v>34</v>
      </c>
      <c r="H898" s="256" t="s">
        <v>34</v>
      </c>
      <c r="I898" s="260">
        <v>894</v>
      </c>
      <c r="J898" s="46">
        <v>0</v>
      </c>
      <c r="K898" s="316">
        <f>J898*I898</f>
        <v>0</v>
      </c>
      <c r="O898" s="77">
        <v>67191</v>
      </c>
      <c r="P898" s="77">
        <v>28122</v>
      </c>
      <c r="R898" s="77">
        <v>5634</v>
      </c>
    </row>
    <row r="899" spans="2:18" ht="26.25">
      <c r="B899" s="262"/>
      <c r="C899" s="262"/>
      <c r="D899" s="142" t="s">
        <v>28</v>
      </c>
      <c r="E899" s="142" t="s">
        <v>2175</v>
      </c>
      <c r="F899" s="331" t="s">
        <v>2176</v>
      </c>
      <c r="G899" s="312" t="s">
        <v>34</v>
      </c>
      <c r="H899" s="262" t="s">
        <v>34</v>
      </c>
      <c r="I899" s="219">
        <v>94</v>
      </c>
      <c r="J899" s="266">
        <v>0</v>
      </c>
      <c r="K899" s="162">
        <f>J899*I899</f>
        <v>0</v>
      </c>
      <c r="O899" s="77">
        <v>67196</v>
      </c>
      <c r="P899" s="77">
        <v>28122</v>
      </c>
      <c r="R899" s="77">
        <v>5816</v>
      </c>
    </row>
    <row r="900" spans="2:21" ht="12.75">
      <c r="B900" s="259"/>
      <c r="C900" s="259"/>
      <c r="D900" s="217"/>
      <c r="E900" s="217"/>
      <c r="F900" s="216"/>
      <c r="G900" s="258"/>
      <c r="H900" s="259"/>
      <c r="I900" s="260"/>
      <c r="J900" s="32" t="s">
        <v>1776</v>
      </c>
      <c r="K900" s="42">
        <f>SUM(K896:K899)</f>
        <v>0</v>
      </c>
      <c r="U900" s="116"/>
    </row>
    <row r="901" spans="2:21" ht="12.75">
      <c r="B901" s="259"/>
      <c r="C901" s="259"/>
      <c r="D901" s="217"/>
      <c r="E901" s="217"/>
      <c r="F901" s="216"/>
      <c r="G901" s="258"/>
      <c r="H901" s="259"/>
      <c r="I901" s="260"/>
      <c r="J901" s="261"/>
      <c r="K901" s="316"/>
      <c r="U901" s="116"/>
    </row>
    <row r="902" spans="2:21" ht="12.75">
      <c r="B902" s="259"/>
      <c r="C902" s="259"/>
      <c r="D902" s="217"/>
      <c r="E902" s="217"/>
      <c r="F902" s="216"/>
      <c r="G902" s="258"/>
      <c r="H902" s="259"/>
      <c r="I902" s="260"/>
      <c r="J902" s="261"/>
      <c r="K902" s="316"/>
      <c r="U902" s="116"/>
    </row>
    <row r="903" spans="2:21" ht="12.75">
      <c r="B903" s="45" t="s">
        <v>1777</v>
      </c>
      <c r="K903" s="116"/>
      <c r="O903" s="77">
        <v>27923</v>
      </c>
      <c r="U903" s="116"/>
    </row>
    <row r="904" spans="2:21" s="129" customFormat="1" ht="12.75">
      <c r="B904" s="337"/>
      <c r="C904" s="337"/>
      <c r="D904" s="228" t="s">
        <v>19</v>
      </c>
      <c r="E904" s="228" t="s">
        <v>142</v>
      </c>
      <c r="F904" s="338" t="s">
        <v>2174</v>
      </c>
      <c r="G904" s="231" t="s">
        <v>39</v>
      </c>
      <c r="H904" s="337" t="s">
        <v>39</v>
      </c>
      <c r="I904" s="219">
        <v>1226</v>
      </c>
      <c r="J904" s="229">
        <v>0</v>
      </c>
      <c r="K904" s="230">
        <f>J904*I904</f>
        <v>0</v>
      </c>
      <c r="L904" s="241"/>
      <c r="M904" s="241"/>
      <c r="N904" s="241"/>
      <c r="O904" s="129">
        <v>66996</v>
      </c>
      <c r="P904" s="129">
        <v>27997</v>
      </c>
      <c r="R904" s="129">
        <v>5916</v>
      </c>
      <c r="U904" s="240"/>
    </row>
    <row r="905" spans="2:21" ht="12.75">
      <c r="B905" s="259"/>
      <c r="C905" s="259"/>
      <c r="D905" s="217"/>
      <c r="E905" s="217"/>
      <c r="F905" s="216"/>
      <c r="G905" s="258"/>
      <c r="H905" s="259"/>
      <c r="I905" s="260"/>
      <c r="J905" s="32" t="s">
        <v>1778</v>
      </c>
      <c r="K905" s="42">
        <f>SUM(K904:K904)</f>
        <v>0</v>
      </c>
      <c r="U905" s="116"/>
    </row>
    <row r="906" spans="2:21" ht="12.75">
      <c r="B906" s="259"/>
      <c r="C906" s="259"/>
      <c r="D906" s="217"/>
      <c r="E906" s="217"/>
      <c r="F906" s="216"/>
      <c r="G906" s="258"/>
      <c r="H906" s="259"/>
      <c r="I906" s="260"/>
      <c r="J906" s="261"/>
      <c r="K906" s="316"/>
      <c r="U906" s="116"/>
    </row>
    <row r="907" spans="2:21" ht="12.75">
      <c r="B907" s="259"/>
      <c r="C907" s="259"/>
      <c r="D907" s="217"/>
      <c r="E907" s="217"/>
      <c r="F907" s="216"/>
      <c r="G907" s="258"/>
      <c r="H907" s="259"/>
      <c r="I907" s="260"/>
      <c r="J907" s="261"/>
      <c r="K907" s="316"/>
      <c r="U907" s="116"/>
    </row>
    <row r="908" spans="2:21" ht="12.75">
      <c r="B908" s="45" t="s">
        <v>1779</v>
      </c>
      <c r="K908" s="116"/>
      <c r="O908" s="77">
        <v>27924</v>
      </c>
      <c r="U908" s="116"/>
    </row>
    <row r="909" spans="2:21" ht="26.25">
      <c r="B909" s="265"/>
      <c r="C909" s="265"/>
      <c r="D909" s="218" t="s">
        <v>19</v>
      </c>
      <c r="E909" s="218" t="s">
        <v>1261</v>
      </c>
      <c r="F909" s="114" t="s">
        <v>1262</v>
      </c>
      <c r="G909" s="264" t="s">
        <v>39</v>
      </c>
      <c r="H909" s="265" t="s">
        <v>39</v>
      </c>
      <c r="I909" s="219">
        <v>368</v>
      </c>
      <c r="J909" s="161">
        <v>0</v>
      </c>
      <c r="K909" s="162">
        <f>J909*I909</f>
        <v>0</v>
      </c>
      <c r="O909" s="77">
        <v>66863</v>
      </c>
      <c r="P909" s="77">
        <v>27924</v>
      </c>
      <c r="R909" s="77">
        <v>6020</v>
      </c>
      <c r="U909" s="116"/>
    </row>
    <row r="910" spans="2:21" ht="12.75">
      <c r="B910" s="259"/>
      <c r="C910" s="259"/>
      <c r="D910" s="217"/>
      <c r="E910" s="217"/>
      <c r="F910" s="216"/>
      <c r="G910" s="258"/>
      <c r="H910" s="259"/>
      <c r="I910" s="260"/>
      <c r="J910" s="32" t="s">
        <v>1780</v>
      </c>
      <c r="K910" s="42">
        <f>SUM(K909)</f>
        <v>0</v>
      </c>
      <c r="U910" s="116"/>
    </row>
    <row r="911" spans="2:21" ht="12.75">
      <c r="B911" s="259"/>
      <c r="C911" s="259"/>
      <c r="D911" s="217"/>
      <c r="E911" s="217"/>
      <c r="F911" s="216"/>
      <c r="G911" s="258"/>
      <c r="H911" s="259"/>
      <c r="I911" s="260"/>
      <c r="J911" s="261"/>
      <c r="K911" s="316"/>
      <c r="U911" s="116"/>
    </row>
    <row r="912" spans="2:21" ht="12.75">
      <c r="B912" s="259"/>
      <c r="C912" s="259"/>
      <c r="D912" s="217"/>
      <c r="E912" s="217"/>
      <c r="F912" s="216"/>
      <c r="G912" s="258"/>
      <c r="H912" s="259"/>
      <c r="I912" s="260"/>
      <c r="J912" s="261"/>
      <c r="K912" s="316"/>
      <c r="U912" s="116"/>
    </row>
    <row r="913" spans="2:21" ht="12.75">
      <c r="B913" s="45" t="s">
        <v>1781</v>
      </c>
      <c r="K913" s="116"/>
      <c r="O913" s="77">
        <v>27925</v>
      </c>
      <c r="U913" s="116"/>
    </row>
    <row r="914" spans="2:21" ht="12.75">
      <c r="B914" s="265"/>
      <c r="C914" s="265"/>
      <c r="D914" s="218" t="s">
        <v>19</v>
      </c>
      <c r="E914" s="218" t="s">
        <v>1013</v>
      </c>
      <c r="F914" s="114" t="s">
        <v>1456</v>
      </c>
      <c r="G914" s="264" t="s">
        <v>39</v>
      </c>
      <c r="H914" s="265" t="s">
        <v>39</v>
      </c>
      <c r="I914" s="219">
        <v>1260</v>
      </c>
      <c r="J914" s="161">
        <v>0</v>
      </c>
      <c r="K914" s="162">
        <f>J914*I914</f>
        <v>0</v>
      </c>
      <c r="O914" s="77">
        <v>66864</v>
      </c>
      <c r="P914" s="77">
        <v>27925</v>
      </c>
      <c r="R914" s="77">
        <v>6226</v>
      </c>
      <c r="U914" s="116"/>
    </row>
    <row r="915" spans="2:21" ht="12.75">
      <c r="B915" s="259"/>
      <c r="C915" s="259"/>
      <c r="D915" s="217"/>
      <c r="E915" s="217"/>
      <c r="F915" s="216"/>
      <c r="G915" s="258"/>
      <c r="H915" s="259"/>
      <c r="I915" s="260"/>
      <c r="J915" s="32" t="s">
        <v>1782</v>
      </c>
      <c r="K915" s="42">
        <f>SUM(K914)</f>
        <v>0</v>
      </c>
      <c r="U915" s="116"/>
    </row>
    <row r="916" spans="2:21" ht="12.75">
      <c r="B916" s="259"/>
      <c r="C916" s="259"/>
      <c r="D916" s="217"/>
      <c r="E916" s="217"/>
      <c r="F916" s="216"/>
      <c r="G916" s="258"/>
      <c r="H916" s="259"/>
      <c r="I916" s="260"/>
      <c r="J916" s="261"/>
      <c r="K916" s="316"/>
      <c r="U916" s="116"/>
    </row>
    <row r="917" spans="2:21" ht="12.75">
      <c r="B917" s="259"/>
      <c r="C917" s="259"/>
      <c r="D917" s="217"/>
      <c r="E917" s="217"/>
      <c r="F917" s="216"/>
      <c r="G917" s="258"/>
      <c r="H917" s="259"/>
      <c r="I917" s="260"/>
      <c r="J917" s="261"/>
      <c r="K917" s="316"/>
      <c r="U917" s="116"/>
    </row>
    <row r="918" spans="2:21" ht="12.75">
      <c r="B918" s="45" t="s">
        <v>1783</v>
      </c>
      <c r="K918" s="116"/>
      <c r="O918" s="77">
        <v>27926</v>
      </c>
      <c r="U918" s="116"/>
    </row>
    <row r="919" spans="2:21" ht="12.75">
      <c r="B919" s="265"/>
      <c r="C919" s="265"/>
      <c r="D919" s="218" t="s">
        <v>19</v>
      </c>
      <c r="E919" s="218" t="s">
        <v>1018</v>
      </c>
      <c r="F919" s="114" t="s">
        <v>1019</v>
      </c>
      <c r="G919" s="264" t="s">
        <v>39</v>
      </c>
      <c r="H919" s="265" t="s">
        <v>39</v>
      </c>
      <c r="I919" s="219">
        <v>593</v>
      </c>
      <c r="J919" s="161">
        <v>0</v>
      </c>
      <c r="K919" s="162">
        <f>J919*I919</f>
        <v>0</v>
      </c>
      <c r="L919" s="55" t="s">
        <v>1020</v>
      </c>
      <c r="O919" s="77">
        <v>66865</v>
      </c>
      <c r="P919" s="77">
        <v>27926</v>
      </c>
      <c r="R919" s="77">
        <v>3757</v>
      </c>
      <c r="S919" s="77" t="s">
        <v>1020</v>
      </c>
      <c r="U919" s="116"/>
    </row>
    <row r="920" spans="2:21" ht="12.75">
      <c r="B920" s="259"/>
      <c r="C920" s="259"/>
      <c r="D920" s="217"/>
      <c r="E920" s="217"/>
      <c r="F920" s="216"/>
      <c r="G920" s="258"/>
      <c r="H920" s="259"/>
      <c r="I920" s="260"/>
      <c r="J920" s="32" t="s">
        <v>1784</v>
      </c>
      <c r="K920" s="42">
        <f>SUM(K919)</f>
        <v>0</v>
      </c>
      <c r="U920" s="116"/>
    </row>
    <row r="921" spans="2:21" ht="12.75">
      <c r="B921" s="259"/>
      <c r="C921" s="259"/>
      <c r="D921" s="217"/>
      <c r="E921" s="217"/>
      <c r="F921" s="216"/>
      <c r="G921" s="258"/>
      <c r="H921" s="259"/>
      <c r="I921" s="260"/>
      <c r="J921" s="261"/>
      <c r="K921" s="316"/>
      <c r="U921" s="116"/>
    </row>
    <row r="922" spans="2:21" ht="12.75">
      <c r="B922" s="259"/>
      <c r="C922" s="259"/>
      <c r="D922" s="217"/>
      <c r="E922" s="217"/>
      <c r="F922" s="216"/>
      <c r="G922" s="258"/>
      <c r="H922" s="259"/>
      <c r="I922" s="260"/>
      <c r="J922" s="261"/>
      <c r="K922" s="316"/>
      <c r="U922" s="116"/>
    </row>
    <row r="923" spans="2:21" ht="12.75">
      <c r="B923" s="45" t="s">
        <v>1785</v>
      </c>
      <c r="K923" s="116"/>
      <c r="O923" s="77">
        <v>27927</v>
      </c>
      <c r="U923" s="116"/>
    </row>
    <row r="924" spans="4:21" ht="12.75">
      <c r="D924" s="194" t="s">
        <v>19</v>
      </c>
      <c r="E924" s="194" t="s">
        <v>1065</v>
      </c>
      <c r="F924" s="113" t="s">
        <v>1066</v>
      </c>
      <c r="G924" s="118" t="s">
        <v>34</v>
      </c>
      <c r="H924" s="45" t="s">
        <v>34</v>
      </c>
      <c r="I924" s="220">
        <v>207</v>
      </c>
      <c r="J924" s="252">
        <v>0</v>
      </c>
      <c r="K924" s="116">
        <f>J924*I924</f>
        <v>0</v>
      </c>
      <c r="O924" s="77">
        <v>66866</v>
      </c>
      <c r="P924" s="77">
        <v>27927</v>
      </c>
      <c r="R924" s="77">
        <v>6606</v>
      </c>
      <c r="U924" s="116"/>
    </row>
    <row r="925" spans="2:18" s="129" customFormat="1" ht="12.75">
      <c r="B925" s="237"/>
      <c r="C925" s="237"/>
      <c r="D925" s="233" t="s">
        <v>24</v>
      </c>
      <c r="E925" s="233" t="s">
        <v>2179</v>
      </c>
      <c r="F925" s="136" t="s">
        <v>2180</v>
      </c>
      <c r="G925" s="238" t="s">
        <v>34</v>
      </c>
      <c r="H925" s="237" t="s">
        <v>34</v>
      </c>
      <c r="I925" s="130">
        <v>988</v>
      </c>
      <c r="J925" s="239">
        <v>0</v>
      </c>
      <c r="K925" s="240">
        <f>J925*I925</f>
        <v>0</v>
      </c>
      <c r="L925" s="241"/>
      <c r="M925" s="241"/>
      <c r="N925" s="241"/>
      <c r="O925" s="129">
        <v>67208</v>
      </c>
      <c r="P925" s="129">
        <v>28127</v>
      </c>
      <c r="R925" s="129">
        <v>6608</v>
      </c>
    </row>
    <row r="926" spans="4:21" ht="12.75">
      <c r="D926" s="194" t="s">
        <v>27</v>
      </c>
      <c r="E926" s="194" t="s">
        <v>1023</v>
      </c>
      <c r="F926" s="113" t="s">
        <v>1067</v>
      </c>
      <c r="G926" s="118" t="s">
        <v>34</v>
      </c>
      <c r="H926" s="45" t="s">
        <v>39</v>
      </c>
      <c r="I926" s="220">
        <v>1195</v>
      </c>
      <c r="J926" s="252">
        <v>0</v>
      </c>
      <c r="K926" s="116">
        <f>J926*I926</f>
        <v>0</v>
      </c>
      <c r="O926" s="77">
        <v>66868</v>
      </c>
      <c r="P926" s="77">
        <v>27927</v>
      </c>
      <c r="R926" s="77">
        <v>6614</v>
      </c>
      <c r="U926" s="116"/>
    </row>
    <row r="927" spans="2:21" ht="26.25">
      <c r="B927" s="265"/>
      <c r="C927" s="265"/>
      <c r="D927" s="218" t="s">
        <v>28</v>
      </c>
      <c r="E927" s="218" t="s">
        <v>1025</v>
      </c>
      <c r="F927" s="114" t="s">
        <v>1459</v>
      </c>
      <c r="G927" s="264" t="s">
        <v>1027</v>
      </c>
      <c r="H927" s="265" t="s">
        <v>1028</v>
      </c>
      <c r="I927" s="219">
        <v>211</v>
      </c>
      <c r="J927" s="161">
        <v>0</v>
      </c>
      <c r="K927" s="162">
        <f>J927*I927</f>
        <v>0</v>
      </c>
      <c r="O927" s="77">
        <v>66869</v>
      </c>
      <c r="P927" s="77">
        <v>27927</v>
      </c>
      <c r="R927" s="77">
        <v>6618</v>
      </c>
      <c r="U927" s="116"/>
    </row>
    <row r="928" spans="2:21" ht="12.75">
      <c r="B928" s="259"/>
      <c r="C928" s="259"/>
      <c r="D928" s="217"/>
      <c r="E928" s="217"/>
      <c r="F928" s="216"/>
      <c r="G928" s="258"/>
      <c r="H928" s="259"/>
      <c r="I928" s="260"/>
      <c r="J928" s="32" t="s">
        <v>1786</v>
      </c>
      <c r="K928" s="42">
        <f>SUM(K924:K927)</f>
        <v>0</v>
      </c>
      <c r="U928" s="116"/>
    </row>
    <row r="929" spans="2:21" ht="12.75">
      <c r="B929" s="259"/>
      <c r="C929" s="259"/>
      <c r="D929" s="217"/>
      <c r="E929" s="217"/>
      <c r="F929" s="216"/>
      <c r="G929" s="258"/>
      <c r="H929" s="259"/>
      <c r="I929" s="260"/>
      <c r="J929" s="32" t="s">
        <v>1787</v>
      </c>
      <c r="K929" s="42">
        <f>K928+K920+K915+K910+K905+K900</f>
        <v>0</v>
      </c>
      <c r="U929" s="116"/>
    </row>
    <row r="930" spans="2:21" ht="12.75">
      <c r="B930" s="259"/>
      <c r="C930" s="259"/>
      <c r="D930" s="217"/>
      <c r="E930" s="217"/>
      <c r="F930" s="216"/>
      <c r="G930" s="258"/>
      <c r="H930" s="259"/>
      <c r="I930" s="260"/>
      <c r="J930" s="261"/>
      <c r="K930" s="316"/>
      <c r="U930" s="116"/>
    </row>
    <row r="931" spans="2:21" ht="12.75">
      <c r="B931" s="259"/>
      <c r="C931" s="259"/>
      <c r="D931" s="217"/>
      <c r="E931" s="217"/>
      <c r="F931" s="216"/>
      <c r="G931" s="258"/>
      <c r="H931" s="259"/>
      <c r="I931" s="260"/>
      <c r="J931" s="261"/>
      <c r="K931" s="316"/>
      <c r="U931" s="116"/>
    </row>
    <row r="932" spans="2:21" ht="12.75">
      <c r="B932" s="45" t="s">
        <v>1788</v>
      </c>
      <c r="K932" s="116"/>
      <c r="O932" s="77">
        <v>27928</v>
      </c>
      <c r="U932" s="116"/>
    </row>
    <row r="933" spans="2:21" ht="12.75">
      <c r="B933" s="45" t="s">
        <v>1789</v>
      </c>
      <c r="K933" s="116"/>
      <c r="O933" s="77">
        <v>27929</v>
      </c>
      <c r="U933" s="116"/>
    </row>
    <row r="934" spans="4:21" ht="26.25">
      <c r="D934" s="194" t="s">
        <v>19</v>
      </c>
      <c r="E934" s="194" t="s">
        <v>1035</v>
      </c>
      <c r="F934" s="113" t="s">
        <v>1464</v>
      </c>
      <c r="G934" s="118" t="s">
        <v>34</v>
      </c>
      <c r="H934" s="45" t="s">
        <v>34</v>
      </c>
      <c r="I934" s="220">
        <v>251</v>
      </c>
      <c r="J934" s="252">
        <v>0</v>
      </c>
      <c r="K934" s="116">
        <f>J934*I934</f>
        <v>0</v>
      </c>
      <c r="O934" s="77">
        <v>66870</v>
      </c>
      <c r="P934" s="77">
        <v>27929</v>
      </c>
      <c r="R934" s="77">
        <v>6636</v>
      </c>
      <c r="U934" s="116"/>
    </row>
    <row r="935" spans="2:21" ht="26.25">
      <c r="B935" s="265"/>
      <c r="C935" s="265"/>
      <c r="D935" s="218" t="s">
        <v>24</v>
      </c>
      <c r="E935" s="218" t="s">
        <v>1790</v>
      </c>
      <c r="F935" s="114" t="s">
        <v>1791</v>
      </c>
      <c r="G935" s="264" t="s">
        <v>39</v>
      </c>
      <c r="H935" s="265" t="s">
        <v>39</v>
      </c>
      <c r="I935" s="219">
        <v>985</v>
      </c>
      <c r="J935" s="161">
        <v>0</v>
      </c>
      <c r="K935" s="162">
        <f>J935*I935</f>
        <v>0</v>
      </c>
      <c r="O935" s="77">
        <v>66871</v>
      </c>
      <c r="P935" s="77">
        <v>27929</v>
      </c>
      <c r="R935" s="77">
        <v>12144</v>
      </c>
      <c r="U935" s="116"/>
    </row>
    <row r="936" spans="2:21" ht="12.75">
      <c r="B936" s="259"/>
      <c r="C936" s="259"/>
      <c r="D936" s="217"/>
      <c r="E936" s="217"/>
      <c r="F936" s="216"/>
      <c r="G936" s="258"/>
      <c r="H936" s="259"/>
      <c r="I936" s="260"/>
      <c r="J936" s="32" t="s">
        <v>1792</v>
      </c>
      <c r="K936" s="42">
        <f>SUM(K934:K935)</f>
        <v>0</v>
      </c>
      <c r="U936" s="116"/>
    </row>
    <row r="937" spans="2:21" ht="12.75">
      <c r="B937" s="259"/>
      <c r="C937" s="259"/>
      <c r="D937" s="217"/>
      <c r="E937" s="217"/>
      <c r="F937" s="216"/>
      <c r="G937" s="258"/>
      <c r="H937" s="259"/>
      <c r="I937" s="260"/>
      <c r="J937" s="261"/>
      <c r="K937" s="316"/>
      <c r="U937" s="116"/>
    </row>
    <row r="938" spans="2:21" ht="12.75">
      <c r="B938" s="259"/>
      <c r="C938" s="259"/>
      <c r="D938" s="217"/>
      <c r="E938" s="217"/>
      <c r="F938" s="216"/>
      <c r="G938" s="258"/>
      <c r="H938" s="259"/>
      <c r="I938" s="260"/>
      <c r="J938" s="261"/>
      <c r="K938" s="316"/>
      <c r="U938" s="116"/>
    </row>
    <row r="939" spans="2:21" ht="12.75">
      <c r="B939" s="45" t="s">
        <v>1793</v>
      </c>
      <c r="K939" s="116"/>
      <c r="O939" s="77">
        <v>27930</v>
      </c>
      <c r="U939" s="116"/>
    </row>
    <row r="940" spans="2:21" ht="26.25">
      <c r="B940" s="259"/>
      <c r="C940" s="259"/>
      <c r="D940" s="217" t="s">
        <v>19</v>
      </c>
      <c r="E940" s="217" t="s">
        <v>1637</v>
      </c>
      <c r="F940" s="216" t="s">
        <v>1638</v>
      </c>
      <c r="G940" s="258" t="s">
        <v>39</v>
      </c>
      <c r="H940" s="259" t="s">
        <v>39</v>
      </c>
      <c r="I940" s="260">
        <v>940</v>
      </c>
      <c r="J940" s="261">
        <v>0</v>
      </c>
      <c r="K940" s="316">
        <f>J940*I940</f>
        <v>0</v>
      </c>
      <c r="O940" s="77">
        <v>66872</v>
      </c>
      <c r="P940" s="77">
        <v>27930</v>
      </c>
      <c r="R940" s="77">
        <v>12322</v>
      </c>
      <c r="U940" s="116"/>
    </row>
    <row r="941" spans="2:21" ht="12.75">
      <c r="B941" s="265"/>
      <c r="C941" s="265"/>
      <c r="D941" s="218" t="s">
        <v>24</v>
      </c>
      <c r="E941" s="218" t="s">
        <v>2192</v>
      </c>
      <c r="F941" s="114" t="s">
        <v>2193</v>
      </c>
      <c r="G941" s="264" t="s">
        <v>39</v>
      </c>
      <c r="H941" s="265" t="s">
        <v>39</v>
      </c>
      <c r="I941" s="219">
        <v>985</v>
      </c>
      <c r="J941" s="161">
        <v>0</v>
      </c>
      <c r="K941" s="162">
        <f>J941*I941</f>
        <v>0</v>
      </c>
      <c r="O941" s="77">
        <v>66846</v>
      </c>
      <c r="P941" s="77">
        <v>27911</v>
      </c>
      <c r="R941" s="77">
        <v>12300</v>
      </c>
      <c r="U941" s="116"/>
    </row>
    <row r="942" spans="2:21" ht="12.75">
      <c r="B942" s="259"/>
      <c r="C942" s="259"/>
      <c r="D942" s="217"/>
      <c r="E942" s="217"/>
      <c r="F942" s="216"/>
      <c r="G942" s="258"/>
      <c r="H942" s="259"/>
      <c r="I942" s="260"/>
      <c r="J942" s="32" t="s">
        <v>1794</v>
      </c>
      <c r="K942" s="42">
        <f>SUM(K940:K941)</f>
        <v>0</v>
      </c>
      <c r="U942" s="116"/>
    </row>
    <row r="943" spans="2:21" ht="12.75">
      <c r="B943" s="259"/>
      <c r="C943" s="259"/>
      <c r="D943" s="217"/>
      <c r="E943" s="217"/>
      <c r="F943" s="216"/>
      <c r="G943" s="258"/>
      <c r="H943" s="259"/>
      <c r="I943" s="260"/>
      <c r="J943" s="261"/>
      <c r="K943" s="316"/>
      <c r="U943" s="116"/>
    </row>
    <row r="944" spans="2:21" ht="12.75">
      <c r="B944" s="259"/>
      <c r="C944" s="259"/>
      <c r="D944" s="217"/>
      <c r="E944" s="217"/>
      <c r="F944" s="216"/>
      <c r="G944" s="258"/>
      <c r="H944" s="259"/>
      <c r="I944" s="260"/>
      <c r="J944" s="261"/>
      <c r="K944" s="316"/>
      <c r="U944" s="116"/>
    </row>
    <row r="945" spans="2:21" ht="12.75">
      <c r="B945" s="45" t="s">
        <v>2315</v>
      </c>
      <c r="K945" s="116"/>
      <c r="O945" s="77">
        <v>27978</v>
      </c>
      <c r="U945" s="116"/>
    </row>
    <row r="946" spans="4:21" ht="26.25">
      <c r="D946" s="194" t="s">
        <v>19</v>
      </c>
      <c r="E946" s="194" t="s">
        <v>1299</v>
      </c>
      <c r="F946" s="113" t="s">
        <v>2196</v>
      </c>
      <c r="G946" s="118" t="s">
        <v>112</v>
      </c>
      <c r="H946" s="45" t="s">
        <v>112</v>
      </c>
      <c r="I946" s="220">
        <v>27</v>
      </c>
      <c r="J946" s="252">
        <v>0</v>
      </c>
      <c r="K946" s="116">
        <f>J946*I946</f>
        <v>0</v>
      </c>
      <c r="O946" s="77">
        <v>66948</v>
      </c>
      <c r="P946" s="77">
        <v>27978</v>
      </c>
      <c r="R946" s="77">
        <v>7359</v>
      </c>
      <c r="U946" s="116"/>
    </row>
    <row r="947" spans="2:21" ht="26.25">
      <c r="B947" s="262"/>
      <c r="C947" s="262"/>
      <c r="D947" s="142" t="s">
        <v>24</v>
      </c>
      <c r="E947" s="142" t="s">
        <v>1300</v>
      </c>
      <c r="F947" s="331" t="s">
        <v>2229</v>
      </c>
      <c r="G947" s="312" t="s">
        <v>112</v>
      </c>
      <c r="H947" s="262" t="s">
        <v>112</v>
      </c>
      <c r="I947" s="219">
        <v>5</v>
      </c>
      <c r="J947" s="266">
        <v>0</v>
      </c>
      <c r="K947" s="162">
        <f>J947*I947</f>
        <v>0</v>
      </c>
      <c r="O947" s="77">
        <v>66949</v>
      </c>
      <c r="P947" s="77">
        <v>27978</v>
      </c>
      <c r="R947" s="77">
        <v>7376</v>
      </c>
      <c r="U947" s="116"/>
    </row>
    <row r="948" spans="2:21" ht="12.75">
      <c r="B948" s="259"/>
      <c r="C948" s="259"/>
      <c r="D948" s="217"/>
      <c r="E948" s="217"/>
      <c r="F948" s="216"/>
      <c r="G948" s="258"/>
      <c r="H948" s="259"/>
      <c r="I948" s="260"/>
      <c r="J948" s="32" t="s">
        <v>2316</v>
      </c>
      <c r="K948" s="42">
        <f>SUM(K946:K947)</f>
        <v>0</v>
      </c>
      <c r="U948" s="116"/>
    </row>
    <row r="949" spans="2:21" ht="12.75">
      <c r="B949" s="259"/>
      <c r="C949" s="259"/>
      <c r="D949" s="217"/>
      <c r="E949" s="217"/>
      <c r="F949" s="216"/>
      <c r="G949" s="258"/>
      <c r="H949" s="259"/>
      <c r="I949" s="260"/>
      <c r="J949" s="32"/>
      <c r="K949" s="42"/>
      <c r="U949" s="116"/>
    </row>
    <row r="950" spans="2:21" ht="12.75">
      <c r="B950" s="259"/>
      <c r="C950" s="259"/>
      <c r="D950" s="217"/>
      <c r="E950" s="217"/>
      <c r="F950" s="216"/>
      <c r="G950" s="258"/>
      <c r="H950" s="259"/>
      <c r="I950" s="260"/>
      <c r="J950" s="32"/>
      <c r="K950" s="42"/>
      <c r="U950" s="116"/>
    </row>
    <row r="951" spans="2:21" ht="12.75">
      <c r="B951" s="45" t="s">
        <v>1795</v>
      </c>
      <c r="K951" s="116"/>
      <c r="O951" s="77">
        <v>27931</v>
      </c>
      <c r="U951" s="116"/>
    </row>
    <row r="952" spans="4:21" ht="26.25">
      <c r="D952" s="194" t="s">
        <v>19</v>
      </c>
      <c r="E952" s="194" t="s">
        <v>1049</v>
      </c>
      <c r="F952" s="113" t="s">
        <v>1050</v>
      </c>
      <c r="G952" s="118" t="s">
        <v>39</v>
      </c>
      <c r="H952" s="45" t="s">
        <v>39</v>
      </c>
      <c r="I952" s="220">
        <v>28</v>
      </c>
      <c r="J952" s="252">
        <v>0</v>
      </c>
      <c r="K952" s="116">
        <f>J952*I952</f>
        <v>0</v>
      </c>
      <c r="O952" s="77">
        <v>66873</v>
      </c>
      <c r="P952" s="77">
        <v>27931</v>
      </c>
      <c r="R952" s="77">
        <v>7449</v>
      </c>
      <c r="U952" s="116"/>
    </row>
    <row r="953" spans="2:21" ht="26.25">
      <c r="B953" s="265"/>
      <c r="C953" s="265"/>
      <c r="D953" s="218" t="s">
        <v>24</v>
      </c>
      <c r="E953" s="218" t="s">
        <v>1303</v>
      </c>
      <c r="F953" s="114" t="s">
        <v>1304</v>
      </c>
      <c r="G953" s="264" t="s">
        <v>39</v>
      </c>
      <c r="H953" s="265" t="s">
        <v>39</v>
      </c>
      <c r="I953" s="219">
        <v>206</v>
      </c>
      <c r="J953" s="161">
        <v>0</v>
      </c>
      <c r="K953" s="162">
        <f>J953*I953</f>
        <v>0</v>
      </c>
      <c r="O953" s="77">
        <v>66874</v>
      </c>
      <c r="P953" s="77">
        <v>27931</v>
      </c>
      <c r="R953" s="77">
        <v>7451</v>
      </c>
      <c r="U953" s="116"/>
    </row>
    <row r="954" spans="2:21" ht="12.75">
      <c r="B954" s="259"/>
      <c r="C954" s="259"/>
      <c r="D954" s="217"/>
      <c r="E954" s="217"/>
      <c r="F954" s="216"/>
      <c r="G954" s="258"/>
      <c r="H954" s="259"/>
      <c r="I954" s="260"/>
      <c r="J954" s="32" t="s">
        <v>1796</v>
      </c>
      <c r="K954" s="42">
        <f>SUM(K952:K953)</f>
        <v>0</v>
      </c>
      <c r="U954" s="116"/>
    </row>
    <row r="955" spans="2:21" ht="12.75">
      <c r="B955" s="259"/>
      <c r="C955" s="259"/>
      <c r="D955" s="217"/>
      <c r="E955" s="217"/>
      <c r="F955" s="216"/>
      <c r="G955" s="258"/>
      <c r="H955" s="259"/>
      <c r="I955" s="260"/>
      <c r="J955" s="32" t="s">
        <v>1797</v>
      </c>
      <c r="K955" s="42">
        <f>K954+K948+K942+K936</f>
        <v>0</v>
      </c>
      <c r="U955" s="116"/>
    </row>
    <row r="956" spans="2:21" ht="12.75">
      <c r="B956" s="259"/>
      <c r="C956" s="259"/>
      <c r="D956" s="217"/>
      <c r="E956" s="217"/>
      <c r="F956" s="216"/>
      <c r="G956" s="258"/>
      <c r="H956" s="259"/>
      <c r="I956" s="260"/>
      <c r="J956" s="261"/>
      <c r="K956" s="316"/>
      <c r="U956" s="116"/>
    </row>
    <row r="957" spans="2:21" ht="12.75">
      <c r="B957" s="259"/>
      <c r="C957" s="259"/>
      <c r="D957" s="217"/>
      <c r="E957" s="217"/>
      <c r="F957" s="216"/>
      <c r="G957" s="258"/>
      <c r="H957" s="259"/>
      <c r="I957" s="260"/>
      <c r="J957" s="261"/>
      <c r="K957" s="316"/>
      <c r="U957" s="116"/>
    </row>
    <row r="958" spans="2:21" ht="12.75">
      <c r="B958" s="45" t="s">
        <v>1798</v>
      </c>
      <c r="K958" s="116"/>
      <c r="O958" s="77">
        <v>27932</v>
      </c>
      <c r="U958" s="116"/>
    </row>
    <row r="959" spans="2:15" ht="12.75">
      <c r="B959" s="45" t="s">
        <v>2313</v>
      </c>
      <c r="K959" s="116"/>
      <c r="O959" s="77">
        <v>28134</v>
      </c>
    </row>
    <row r="960" spans="2:18" ht="39">
      <c r="B960" s="262"/>
      <c r="C960" s="262"/>
      <c r="D960" s="142" t="s">
        <v>19</v>
      </c>
      <c r="E960" s="142" t="s">
        <v>310</v>
      </c>
      <c r="F960" s="331" t="s">
        <v>2197</v>
      </c>
      <c r="G960" s="312" t="s">
        <v>112</v>
      </c>
      <c r="H960" s="262" t="s">
        <v>39</v>
      </c>
      <c r="I960" s="219">
        <v>96</v>
      </c>
      <c r="J960" s="266">
        <v>0</v>
      </c>
      <c r="K960" s="162">
        <f>J960*I960</f>
        <v>0</v>
      </c>
      <c r="O960" s="77">
        <v>67223</v>
      </c>
      <c r="P960" s="77">
        <v>28134</v>
      </c>
      <c r="R960" s="77">
        <v>7471</v>
      </c>
    </row>
    <row r="961" spans="10:11" ht="12.75">
      <c r="J961" s="32" t="s">
        <v>2314</v>
      </c>
      <c r="K961" s="59">
        <f>SUM(K960:K960)</f>
        <v>0</v>
      </c>
    </row>
    <row r="962" spans="10:11" ht="12.75">
      <c r="J962" s="32"/>
      <c r="K962" s="59"/>
    </row>
    <row r="963" spans="10:11" ht="12.75">
      <c r="J963" s="32"/>
      <c r="K963" s="59"/>
    </row>
    <row r="964" spans="2:21" ht="12.75">
      <c r="B964" s="45" t="s">
        <v>1799</v>
      </c>
      <c r="K964" s="116"/>
      <c r="O964" s="77">
        <v>27933</v>
      </c>
      <c r="U964" s="116"/>
    </row>
    <row r="965" spans="2:21" ht="52.5">
      <c r="B965" s="265"/>
      <c r="C965" s="265"/>
      <c r="D965" s="218" t="s">
        <v>19</v>
      </c>
      <c r="E965" s="218" t="s">
        <v>1316</v>
      </c>
      <c r="F965" s="114" t="s">
        <v>2485</v>
      </c>
      <c r="G965" s="264" t="s">
        <v>112</v>
      </c>
      <c r="H965" s="265" t="s">
        <v>112</v>
      </c>
      <c r="I965" s="219">
        <v>60</v>
      </c>
      <c r="J965" s="161">
        <v>0</v>
      </c>
      <c r="K965" s="162">
        <f>J965*I965</f>
        <v>0</v>
      </c>
      <c r="O965" s="77">
        <v>66875</v>
      </c>
      <c r="P965" s="77">
        <v>27933</v>
      </c>
      <c r="R965" s="77">
        <v>7645</v>
      </c>
      <c r="U965" s="116"/>
    </row>
    <row r="966" spans="2:21" ht="12.75">
      <c r="B966" s="259"/>
      <c r="C966" s="259"/>
      <c r="D966" s="217"/>
      <c r="E966" s="217"/>
      <c r="F966" s="216"/>
      <c r="G966" s="258"/>
      <c r="H966" s="259"/>
      <c r="I966" s="260"/>
      <c r="J966" s="32" t="s">
        <v>1800</v>
      </c>
      <c r="K966" s="42">
        <f>SUM(K965)</f>
        <v>0</v>
      </c>
      <c r="U966" s="116"/>
    </row>
    <row r="967" spans="2:21" ht="12.75">
      <c r="B967" s="259"/>
      <c r="C967" s="259"/>
      <c r="D967" s="217"/>
      <c r="E967" s="217"/>
      <c r="F967" s="216"/>
      <c r="G967" s="258"/>
      <c r="H967" s="259"/>
      <c r="I967" s="260"/>
      <c r="J967" s="32"/>
      <c r="K967" s="42"/>
      <c r="U967" s="116"/>
    </row>
    <row r="968" spans="2:21" ht="12.75">
      <c r="B968" s="259"/>
      <c r="C968" s="259"/>
      <c r="D968" s="217"/>
      <c r="E968" s="217"/>
      <c r="F968" s="216"/>
      <c r="G968" s="258"/>
      <c r="H968" s="259"/>
      <c r="I968" s="260"/>
      <c r="J968" s="32"/>
      <c r="K968" s="42"/>
      <c r="U968" s="116"/>
    </row>
    <row r="969" spans="2:21" ht="12.75">
      <c r="B969" s="45" t="s">
        <v>2472</v>
      </c>
      <c r="K969" s="116"/>
      <c r="O969" s="77">
        <v>28063</v>
      </c>
      <c r="U969" s="116"/>
    </row>
    <row r="970" spans="4:21" ht="26.25">
      <c r="D970" s="194" t="s">
        <v>19</v>
      </c>
      <c r="E970" s="194" t="s">
        <v>1337</v>
      </c>
      <c r="F970" s="113" t="s">
        <v>2297</v>
      </c>
      <c r="G970" s="118" t="s">
        <v>21</v>
      </c>
      <c r="H970" s="45" t="s">
        <v>22</v>
      </c>
      <c r="I970" s="220">
        <v>2</v>
      </c>
      <c r="J970" s="252">
        <v>0</v>
      </c>
      <c r="K970" s="116">
        <f>J970*I970</f>
        <v>0</v>
      </c>
      <c r="O970" s="77">
        <v>67086</v>
      </c>
      <c r="P970" s="77">
        <v>28063</v>
      </c>
      <c r="R970" s="77">
        <v>8094</v>
      </c>
      <c r="U970" s="116"/>
    </row>
    <row r="971" spans="2:21" ht="39">
      <c r="B971" s="265"/>
      <c r="C971" s="265"/>
      <c r="D971" s="218" t="s">
        <v>24</v>
      </c>
      <c r="E971" s="218" t="s">
        <v>1344</v>
      </c>
      <c r="F971" s="114" t="s">
        <v>1654</v>
      </c>
      <c r="G971" s="264" t="s">
        <v>21</v>
      </c>
      <c r="H971" s="265" t="s">
        <v>22</v>
      </c>
      <c r="I971" s="219">
        <v>2</v>
      </c>
      <c r="J971" s="161">
        <v>0</v>
      </c>
      <c r="K971" s="162">
        <f>J971*I971</f>
        <v>0</v>
      </c>
      <c r="O971" s="77">
        <v>67087</v>
      </c>
      <c r="P971" s="77">
        <v>28063</v>
      </c>
      <c r="R971" s="77">
        <v>8463</v>
      </c>
      <c r="U971" s="116"/>
    </row>
    <row r="972" spans="2:21" ht="12.75">
      <c r="B972" s="259"/>
      <c r="C972" s="259"/>
      <c r="D972" s="217"/>
      <c r="E972" s="217"/>
      <c r="F972" s="216"/>
      <c r="G972" s="258"/>
      <c r="H972" s="259"/>
      <c r="I972" s="260"/>
      <c r="J972" s="32" t="s">
        <v>1655</v>
      </c>
      <c r="K972" s="42">
        <f>SUM(K970:K971)</f>
        <v>0</v>
      </c>
      <c r="U972" s="116"/>
    </row>
    <row r="973" spans="2:21" ht="12.75">
      <c r="B973" s="259"/>
      <c r="C973" s="259"/>
      <c r="D973" s="217"/>
      <c r="E973" s="217"/>
      <c r="F973" s="216"/>
      <c r="G973" s="258"/>
      <c r="H973" s="259"/>
      <c r="I973" s="260"/>
      <c r="J973" s="32"/>
      <c r="K973" s="42"/>
      <c r="U973" s="116"/>
    </row>
    <row r="974" spans="2:21" ht="12.75">
      <c r="B974" s="259"/>
      <c r="C974" s="259"/>
      <c r="D974" s="217"/>
      <c r="E974" s="217"/>
      <c r="F974" s="216"/>
      <c r="G974" s="258"/>
      <c r="H974" s="259"/>
      <c r="I974" s="260"/>
      <c r="J974" s="32"/>
      <c r="K974" s="42"/>
      <c r="U974" s="116"/>
    </row>
    <row r="975" spans="2:15" ht="12.75">
      <c r="B975" s="45" t="s">
        <v>2291</v>
      </c>
      <c r="K975" s="116"/>
      <c r="O975" s="77">
        <v>28138</v>
      </c>
    </row>
    <row r="976" spans="4:18" ht="26.25">
      <c r="D976" s="194" t="s">
        <v>19</v>
      </c>
      <c r="E976" s="194" t="s">
        <v>2285</v>
      </c>
      <c r="F976" s="113" t="s">
        <v>2286</v>
      </c>
      <c r="G976" s="118" t="s">
        <v>112</v>
      </c>
      <c r="H976" s="45" t="s">
        <v>112</v>
      </c>
      <c r="I976" s="220">
        <v>8</v>
      </c>
      <c r="J976" s="252">
        <v>0</v>
      </c>
      <c r="K976" s="116">
        <f>J976*I976</f>
        <v>0</v>
      </c>
      <c r="O976" s="77">
        <v>67254</v>
      </c>
      <c r="P976" s="77">
        <v>28138</v>
      </c>
      <c r="R976" s="77">
        <v>8490</v>
      </c>
    </row>
    <row r="977" spans="2:18" ht="26.25">
      <c r="B977" s="262"/>
      <c r="C977" s="262"/>
      <c r="D977" s="142" t="s">
        <v>24</v>
      </c>
      <c r="E977" s="142" t="s">
        <v>1364</v>
      </c>
      <c r="F977" s="331" t="s">
        <v>1365</v>
      </c>
      <c r="G977" s="312" t="s">
        <v>21</v>
      </c>
      <c r="H977" s="262" t="s">
        <v>22</v>
      </c>
      <c r="I977" s="219">
        <v>2</v>
      </c>
      <c r="J977" s="266">
        <v>0</v>
      </c>
      <c r="K977" s="162">
        <f>J977*I977</f>
        <v>0</v>
      </c>
      <c r="O977" s="77">
        <v>67260</v>
      </c>
      <c r="P977" s="77">
        <v>28138</v>
      </c>
      <c r="R977" s="77">
        <v>8554</v>
      </c>
    </row>
    <row r="978" spans="10:11" ht="12.75">
      <c r="J978" s="32" t="s">
        <v>2292</v>
      </c>
      <c r="K978" s="59">
        <f>SUM(K976:K977)</f>
        <v>0</v>
      </c>
    </row>
    <row r="979" spans="2:21" ht="12.75">
      <c r="B979" s="259"/>
      <c r="C979" s="259"/>
      <c r="D979" s="217"/>
      <c r="E979" s="217"/>
      <c r="F979" s="216"/>
      <c r="G979" s="258"/>
      <c r="H979" s="259"/>
      <c r="I979" s="260"/>
      <c r="J979" s="32" t="s">
        <v>1801</v>
      </c>
      <c r="K979" s="42">
        <f>K961+K966+K972+K978</f>
        <v>0</v>
      </c>
      <c r="U979" s="116"/>
    </row>
    <row r="980" spans="2:21" ht="12.75">
      <c r="B980" s="259"/>
      <c r="C980" s="259"/>
      <c r="D980" s="217"/>
      <c r="E980" s="217"/>
      <c r="F980" s="216"/>
      <c r="G980" s="258"/>
      <c r="H980" s="259"/>
      <c r="I980" s="260"/>
      <c r="J980" s="261"/>
      <c r="K980" s="316"/>
      <c r="U980" s="116"/>
    </row>
    <row r="981" spans="2:21" ht="12.75">
      <c r="B981" s="259"/>
      <c r="C981" s="259"/>
      <c r="D981" s="217"/>
      <c r="E981" s="217"/>
      <c r="F981" s="216"/>
      <c r="G981" s="258"/>
      <c r="H981" s="259"/>
      <c r="I981" s="260"/>
      <c r="J981" s="261"/>
      <c r="K981" s="316"/>
      <c r="U981" s="116"/>
    </row>
    <row r="982" spans="2:21" ht="12.75">
      <c r="B982" s="45" t="s">
        <v>1802</v>
      </c>
      <c r="K982" s="116"/>
      <c r="O982" s="77">
        <v>27934</v>
      </c>
      <c r="U982" s="116"/>
    </row>
    <row r="983" spans="2:21" ht="12.75">
      <c r="B983" s="45" t="s">
        <v>1803</v>
      </c>
      <c r="K983" s="116"/>
      <c r="O983" s="77">
        <v>30922</v>
      </c>
      <c r="U983" s="116"/>
    </row>
    <row r="984" spans="4:21" ht="12.75">
      <c r="D984" s="194" t="s">
        <v>19</v>
      </c>
      <c r="E984" s="194" t="s">
        <v>1374</v>
      </c>
      <c r="F984" s="113" t="s">
        <v>1375</v>
      </c>
      <c r="G984" s="118" t="s">
        <v>21</v>
      </c>
      <c r="H984" s="45" t="s">
        <v>22</v>
      </c>
      <c r="I984" s="220">
        <v>1</v>
      </c>
      <c r="J984" s="252">
        <v>0</v>
      </c>
      <c r="K984" s="116">
        <f>J984*I984</f>
        <v>0</v>
      </c>
      <c r="O984" s="77">
        <v>71086</v>
      </c>
      <c r="P984" s="77">
        <v>30264</v>
      </c>
      <c r="R984" s="77">
        <v>26407</v>
      </c>
      <c r="U984" s="116"/>
    </row>
    <row r="985" spans="4:21" ht="39">
      <c r="D985" s="194" t="s">
        <v>24</v>
      </c>
      <c r="E985" s="194" t="s">
        <v>1081</v>
      </c>
      <c r="F985" s="113" t="s">
        <v>2309</v>
      </c>
      <c r="G985" s="118" t="s">
        <v>21</v>
      </c>
      <c r="H985" s="45" t="s">
        <v>22</v>
      </c>
      <c r="I985" s="220">
        <v>4</v>
      </c>
      <c r="J985" s="252">
        <v>0</v>
      </c>
      <c r="K985" s="116">
        <f aca="true" t="shared" si="8" ref="K985:K990">J985*I985</f>
        <v>0</v>
      </c>
      <c r="O985" s="77">
        <v>72250</v>
      </c>
      <c r="P985" s="77">
        <v>30922</v>
      </c>
      <c r="R985" s="77">
        <v>26408</v>
      </c>
      <c r="U985" s="116"/>
    </row>
    <row r="986" spans="4:21" ht="26.25">
      <c r="D986" s="194" t="s">
        <v>27</v>
      </c>
      <c r="E986" s="194" t="s">
        <v>1522</v>
      </c>
      <c r="F986" s="113" t="s">
        <v>1523</v>
      </c>
      <c r="G986" s="118" t="s">
        <v>21</v>
      </c>
      <c r="H986" s="45" t="s">
        <v>22</v>
      </c>
      <c r="I986" s="220">
        <v>2</v>
      </c>
      <c r="J986" s="252">
        <v>0</v>
      </c>
      <c r="K986" s="116">
        <f t="shared" si="8"/>
        <v>0</v>
      </c>
      <c r="O986" s="77">
        <v>72263</v>
      </c>
      <c r="P986" s="77">
        <v>30922</v>
      </c>
      <c r="R986" s="77">
        <v>10769</v>
      </c>
      <c r="U986" s="116"/>
    </row>
    <row r="987" spans="4:21" ht="39">
      <c r="D987" s="194" t="s">
        <v>28</v>
      </c>
      <c r="E987" s="194" t="s">
        <v>1524</v>
      </c>
      <c r="F987" s="113" t="s">
        <v>1525</v>
      </c>
      <c r="G987" s="118" t="s">
        <v>21</v>
      </c>
      <c r="H987" s="45" t="s">
        <v>22</v>
      </c>
      <c r="I987" s="220">
        <v>1</v>
      </c>
      <c r="J987" s="252">
        <v>0</v>
      </c>
      <c r="K987" s="116">
        <f t="shared" si="8"/>
        <v>0</v>
      </c>
      <c r="O987" s="77">
        <v>72264</v>
      </c>
      <c r="P987" s="77">
        <v>30922</v>
      </c>
      <c r="R987" s="77">
        <v>10727</v>
      </c>
      <c r="U987" s="116"/>
    </row>
    <row r="988" spans="4:21" ht="39">
      <c r="D988" s="194" t="s">
        <v>29</v>
      </c>
      <c r="E988" s="194" t="s">
        <v>1526</v>
      </c>
      <c r="F988" s="113" t="s">
        <v>1527</v>
      </c>
      <c r="G988" s="118" t="s">
        <v>21</v>
      </c>
      <c r="H988" s="45" t="s">
        <v>22</v>
      </c>
      <c r="I988" s="220">
        <v>1</v>
      </c>
      <c r="J988" s="252">
        <v>0</v>
      </c>
      <c r="K988" s="116">
        <f t="shared" si="8"/>
        <v>0</v>
      </c>
      <c r="O988" s="77">
        <v>72266</v>
      </c>
      <c r="P988" s="77">
        <v>30922</v>
      </c>
      <c r="R988" s="77">
        <v>10787</v>
      </c>
      <c r="U988" s="116"/>
    </row>
    <row r="989" spans="4:21" ht="39">
      <c r="D989" s="194" t="s">
        <v>62</v>
      </c>
      <c r="E989" s="194" t="s">
        <v>1384</v>
      </c>
      <c r="F989" s="113" t="s">
        <v>1385</v>
      </c>
      <c r="G989" s="118" t="s">
        <v>21</v>
      </c>
      <c r="H989" s="45" t="s">
        <v>22</v>
      </c>
      <c r="I989" s="220">
        <v>1</v>
      </c>
      <c r="J989" s="252">
        <v>0</v>
      </c>
      <c r="K989" s="116">
        <f t="shared" si="8"/>
        <v>0</v>
      </c>
      <c r="O989" s="77">
        <v>72254</v>
      </c>
      <c r="P989" s="77">
        <v>30922</v>
      </c>
      <c r="R989" s="77">
        <v>10788</v>
      </c>
      <c r="U989" s="116"/>
    </row>
    <row r="990" spans="2:21" ht="39">
      <c r="B990" s="265"/>
      <c r="C990" s="265"/>
      <c r="D990" s="218" t="s">
        <v>63</v>
      </c>
      <c r="E990" s="218" t="s">
        <v>1386</v>
      </c>
      <c r="F990" s="114" t="s">
        <v>1387</v>
      </c>
      <c r="G990" s="264" t="s">
        <v>21</v>
      </c>
      <c r="H990" s="265" t="s">
        <v>22</v>
      </c>
      <c r="I990" s="219">
        <v>1</v>
      </c>
      <c r="J990" s="161">
        <v>0</v>
      </c>
      <c r="K990" s="162">
        <f t="shared" si="8"/>
        <v>0</v>
      </c>
      <c r="O990" s="77">
        <v>72265</v>
      </c>
      <c r="P990" s="77">
        <v>30922</v>
      </c>
      <c r="R990" s="77">
        <v>10789</v>
      </c>
      <c r="U990" s="116"/>
    </row>
    <row r="991" spans="2:21" ht="12.75">
      <c r="B991" s="259"/>
      <c r="C991" s="259"/>
      <c r="D991" s="217"/>
      <c r="E991" s="217"/>
      <c r="F991" s="216"/>
      <c r="G991" s="258"/>
      <c r="H991" s="259"/>
      <c r="I991" s="260"/>
      <c r="J991" s="32" t="s">
        <v>1804</v>
      </c>
      <c r="K991" s="42">
        <f>SUM(K984:K990)</f>
        <v>0</v>
      </c>
      <c r="U991" s="116"/>
    </row>
    <row r="992" spans="2:21" ht="12.75">
      <c r="B992" s="259"/>
      <c r="C992" s="259"/>
      <c r="D992" s="217"/>
      <c r="E992" s="217"/>
      <c r="F992" s="216"/>
      <c r="G992" s="258"/>
      <c r="H992" s="259"/>
      <c r="I992" s="260"/>
      <c r="J992" s="261"/>
      <c r="K992" s="316"/>
      <c r="U992" s="116"/>
    </row>
    <row r="993" spans="2:21" ht="12.75">
      <c r="B993" s="259"/>
      <c r="C993" s="259"/>
      <c r="D993" s="217"/>
      <c r="E993" s="217"/>
      <c r="F993" s="216"/>
      <c r="G993" s="258"/>
      <c r="H993" s="259"/>
      <c r="I993" s="260"/>
      <c r="J993" s="261"/>
      <c r="K993" s="316"/>
      <c r="U993" s="116"/>
    </row>
    <row r="994" spans="2:21" ht="12.75">
      <c r="B994" s="45" t="s">
        <v>1805</v>
      </c>
      <c r="K994" s="116"/>
      <c r="O994" s="77">
        <v>29602</v>
      </c>
      <c r="U994" s="116"/>
    </row>
    <row r="995" spans="4:21" ht="39">
      <c r="D995" s="194" t="s">
        <v>19</v>
      </c>
      <c r="E995" s="194" t="s">
        <v>1395</v>
      </c>
      <c r="F995" s="113" t="s">
        <v>1396</v>
      </c>
      <c r="G995" s="118" t="s">
        <v>112</v>
      </c>
      <c r="H995" s="45" t="s">
        <v>112</v>
      </c>
      <c r="I995" s="220">
        <v>345</v>
      </c>
      <c r="J995" s="252">
        <v>0</v>
      </c>
      <c r="K995" s="116">
        <f aca="true" t="shared" si="9" ref="K995:K1001">J995*I995</f>
        <v>0</v>
      </c>
      <c r="O995" s="77">
        <v>69888</v>
      </c>
      <c r="P995" s="77">
        <v>29602</v>
      </c>
      <c r="R995" s="77">
        <v>10835</v>
      </c>
      <c r="U995" s="116"/>
    </row>
    <row r="996" spans="4:21" ht="26.25">
      <c r="D996" s="194" t="s">
        <v>24</v>
      </c>
      <c r="E996" s="194" t="s">
        <v>1397</v>
      </c>
      <c r="F996" s="113" t="s">
        <v>1398</v>
      </c>
      <c r="G996" s="118" t="s">
        <v>112</v>
      </c>
      <c r="H996" s="45" t="s">
        <v>112</v>
      </c>
      <c r="I996" s="220">
        <v>105</v>
      </c>
      <c r="J996" s="252">
        <v>0</v>
      </c>
      <c r="K996" s="116">
        <f t="shared" si="9"/>
        <v>0</v>
      </c>
      <c r="O996" s="77">
        <v>69889</v>
      </c>
      <c r="P996" s="77">
        <v>29602</v>
      </c>
      <c r="Q996" s="77">
        <v>69888</v>
      </c>
      <c r="R996" s="77">
        <v>10909</v>
      </c>
      <c r="U996" s="116"/>
    </row>
    <row r="997" spans="4:21" ht="39">
      <c r="D997" s="194" t="s">
        <v>27</v>
      </c>
      <c r="E997" s="194" t="s">
        <v>1401</v>
      </c>
      <c r="F997" s="113" t="s">
        <v>1402</v>
      </c>
      <c r="G997" s="118" t="s">
        <v>112</v>
      </c>
      <c r="H997" s="45" t="s">
        <v>112</v>
      </c>
      <c r="I997" s="220">
        <v>20</v>
      </c>
      <c r="J997" s="252">
        <v>0</v>
      </c>
      <c r="K997" s="116">
        <f t="shared" si="9"/>
        <v>0</v>
      </c>
      <c r="O997" s="77">
        <v>69892</v>
      </c>
      <c r="P997" s="77">
        <v>29602</v>
      </c>
      <c r="R997" s="77">
        <v>10837</v>
      </c>
      <c r="U997" s="116"/>
    </row>
    <row r="998" spans="4:21" ht="26.25">
      <c r="D998" s="194" t="s">
        <v>28</v>
      </c>
      <c r="E998" s="194" t="s">
        <v>1403</v>
      </c>
      <c r="F998" s="113" t="s">
        <v>1404</v>
      </c>
      <c r="G998" s="118" t="s">
        <v>112</v>
      </c>
      <c r="H998" s="45" t="s">
        <v>112</v>
      </c>
      <c r="I998" s="220">
        <v>20</v>
      </c>
      <c r="J998" s="252">
        <v>0</v>
      </c>
      <c r="K998" s="116">
        <f t="shared" si="9"/>
        <v>0</v>
      </c>
      <c r="O998" s="77">
        <v>69893</v>
      </c>
      <c r="P998" s="77">
        <v>29602</v>
      </c>
      <c r="Q998" s="77">
        <v>69892</v>
      </c>
      <c r="R998" s="77">
        <v>10911</v>
      </c>
      <c r="U998" s="116"/>
    </row>
    <row r="999" spans="4:21" ht="26.25">
      <c r="D999" s="194" t="s">
        <v>29</v>
      </c>
      <c r="E999" s="194" t="s">
        <v>1405</v>
      </c>
      <c r="F999" s="113" t="s">
        <v>1406</v>
      </c>
      <c r="G999" s="118" t="s">
        <v>112</v>
      </c>
      <c r="H999" s="45" t="s">
        <v>112</v>
      </c>
      <c r="I999" s="220">
        <v>20</v>
      </c>
      <c r="J999" s="252">
        <v>0</v>
      </c>
      <c r="K999" s="116">
        <f t="shared" si="9"/>
        <v>0</v>
      </c>
      <c r="O999" s="77">
        <v>69894</v>
      </c>
      <c r="P999" s="77">
        <v>29602</v>
      </c>
      <c r="Q999" s="77">
        <v>69892</v>
      </c>
      <c r="R999" s="77">
        <v>10899</v>
      </c>
      <c r="U999" s="116"/>
    </row>
    <row r="1000" spans="4:21" ht="39">
      <c r="D1000" s="194" t="s">
        <v>62</v>
      </c>
      <c r="E1000" s="194" t="s">
        <v>1413</v>
      </c>
      <c r="F1000" s="113" t="s">
        <v>1414</v>
      </c>
      <c r="G1000" s="118" t="s">
        <v>112</v>
      </c>
      <c r="H1000" s="45" t="s">
        <v>112</v>
      </c>
      <c r="I1000" s="220">
        <v>5</v>
      </c>
      <c r="J1000" s="252">
        <v>0</v>
      </c>
      <c r="K1000" s="116">
        <f t="shared" si="9"/>
        <v>0</v>
      </c>
      <c r="O1000" s="77">
        <v>69898</v>
      </c>
      <c r="P1000" s="77">
        <v>29602</v>
      </c>
      <c r="R1000" s="77">
        <v>10839</v>
      </c>
      <c r="U1000" s="116"/>
    </row>
    <row r="1001" spans="2:21" ht="26.25">
      <c r="B1001" s="265"/>
      <c r="C1001" s="265"/>
      <c r="D1001" s="218" t="s">
        <v>63</v>
      </c>
      <c r="E1001" s="218" t="s">
        <v>1415</v>
      </c>
      <c r="F1001" s="114" t="s">
        <v>1416</v>
      </c>
      <c r="G1001" s="264" t="s">
        <v>112</v>
      </c>
      <c r="H1001" s="265" t="s">
        <v>112</v>
      </c>
      <c r="I1001" s="219">
        <v>5</v>
      </c>
      <c r="J1001" s="161">
        <v>0</v>
      </c>
      <c r="K1001" s="162">
        <f t="shared" si="9"/>
        <v>0</v>
      </c>
      <c r="O1001" s="77">
        <v>69899</v>
      </c>
      <c r="P1001" s="77">
        <v>29602</v>
      </c>
      <c r="Q1001" s="77">
        <v>69898</v>
      </c>
      <c r="R1001" s="77">
        <v>10901</v>
      </c>
      <c r="U1001" s="116"/>
    </row>
    <row r="1002" spans="2:21" ht="12.75">
      <c r="B1002" s="259"/>
      <c r="C1002" s="259"/>
      <c r="D1002" s="217"/>
      <c r="E1002" s="217"/>
      <c r="F1002" s="216"/>
      <c r="G1002" s="258"/>
      <c r="H1002" s="259"/>
      <c r="I1002" s="260"/>
      <c r="J1002" s="32" t="s">
        <v>1806</v>
      </c>
      <c r="K1002" s="42">
        <f>SUM(K995:K1001)</f>
        <v>0</v>
      </c>
      <c r="U1002" s="116"/>
    </row>
    <row r="1003" spans="2:21" ht="12.75">
      <c r="B1003" s="259"/>
      <c r="C1003" s="259"/>
      <c r="D1003" s="217"/>
      <c r="E1003" s="217"/>
      <c r="F1003" s="216"/>
      <c r="G1003" s="258"/>
      <c r="H1003" s="259"/>
      <c r="I1003" s="260"/>
      <c r="J1003" s="261"/>
      <c r="K1003" s="316"/>
      <c r="U1003" s="116"/>
    </row>
    <row r="1004" spans="2:21" ht="12.75">
      <c r="B1004" s="259"/>
      <c r="C1004" s="259"/>
      <c r="D1004" s="217"/>
      <c r="E1004" s="217"/>
      <c r="F1004" s="216"/>
      <c r="G1004" s="258"/>
      <c r="H1004" s="259"/>
      <c r="I1004" s="260"/>
      <c r="J1004" s="261"/>
      <c r="K1004" s="316"/>
      <c r="U1004" s="116"/>
    </row>
    <row r="1005" spans="2:21" ht="12.75">
      <c r="B1005" s="45" t="s">
        <v>1807</v>
      </c>
      <c r="C1005" s="45" t="s">
        <v>1477</v>
      </c>
      <c r="K1005" s="116"/>
      <c r="O1005" s="77">
        <v>31607</v>
      </c>
      <c r="U1005" s="116"/>
    </row>
    <row r="1006" spans="2:21" ht="39">
      <c r="B1006" s="259"/>
      <c r="C1006" s="259"/>
      <c r="D1006" s="217" t="s">
        <v>19</v>
      </c>
      <c r="E1006" s="217" t="s">
        <v>1425</v>
      </c>
      <c r="F1006" s="216" t="s">
        <v>2484</v>
      </c>
      <c r="G1006" s="258" t="s">
        <v>21</v>
      </c>
      <c r="H1006" s="259" t="s">
        <v>22</v>
      </c>
      <c r="I1006" s="260">
        <v>8</v>
      </c>
      <c r="J1006" s="261">
        <v>0</v>
      </c>
      <c r="K1006" s="316">
        <f>J1006*I1006</f>
        <v>0</v>
      </c>
      <c r="O1006" s="77">
        <v>73498</v>
      </c>
      <c r="P1006" s="77">
        <v>31604</v>
      </c>
      <c r="R1006" s="77">
        <v>11037</v>
      </c>
      <c r="U1006" s="116"/>
    </row>
    <row r="1007" spans="2:21" ht="39">
      <c r="B1007" s="265"/>
      <c r="C1007" s="265"/>
      <c r="D1007" s="218" t="s">
        <v>24</v>
      </c>
      <c r="E1007" s="218" t="s">
        <v>2470</v>
      </c>
      <c r="F1007" s="114" t="s">
        <v>2471</v>
      </c>
      <c r="G1007" s="264" t="s">
        <v>21</v>
      </c>
      <c r="H1007" s="265" t="s">
        <v>22</v>
      </c>
      <c r="I1007" s="219">
        <v>10</v>
      </c>
      <c r="J1007" s="161">
        <v>0</v>
      </c>
      <c r="K1007" s="162">
        <f>J1007*I1007</f>
        <v>0</v>
      </c>
      <c r="O1007" s="77">
        <v>73498</v>
      </c>
      <c r="P1007" s="77">
        <v>31604</v>
      </c>
      <c r="R1007" s="77">
        <v>11037</v>
      </c>
      <c r="U1007" s="116"/>
    </row>
    <row r="1008" spans="2:21" ht="12.75">
      <c r="B1008" s="259"/>
      <c r="C1008" s="259"/>
      <c r="D1008" s="217"/>
      <c r="E1008" s="217"/>
      <c r="F1008" s="216"/>
      <c r="G1008" s="258"/>
      <c r="H1008" s="259"/>
      <c r="I1008" s="260"/>
      <c r="J1008" s="32" t="s">
        <v>1808</v>
      </c>
      <c r="K1008" s="42">
        <f>SUM(K1006:K1007)</f>
        <v>0</v>
      </c>
      <c r="U1008" s="116"/>
    </row>
    <row r="1009" spans="2:21" ht="12.75">
      <c r="B1009" s="259"/>
      <c r="C1009" s="259"/>
      <c r="D1009" s="217"/>
      <c r="E1009" s="217"/>
      <c r="F1009" s="216"/>
      <c r="G1009" s="258"/>
      <c r="H1009" s="259"/>
      <c r="I1009" s="260"/>
      <c r="J1009" s="32" t="s">
        <v>1809</v>
      </c>
      <c r="K1009" s="42">
        <f>K1008+K1002+K991</f>
        <v>0</v>
      </c>
      <c r="U1009" s="116"/>
    </row>
    <row r="1010" spans="2:21" ht="12.75">
      <c r="B1010" s="259"/>
      <c r="C1010" s="259"/>
      <c r="D1010" s="217"/>
      <c r="E1010" s="217"/>
      <c r="F1010" s="216"/>
      <c r="G1010" s="258"/>
      <c r="H1010" s="259"/>
      <c r="I1010" s="260"/>
      <c r="J1010" s="32" t="s">
        <v>1810</v>
      </c>
      <c r="K1010" s="42">
        <f>K1009+K979+K955+K929+K891</f>
        <v>0</v>
      </c>
      <c r="U1010" s="116"/>
    </row>
    <row r="1011" spans="2:21" ht="12.75">
      <c r="B1011" s="259"/>
      <c r="C1011" s="259"/>
      <c r="D1011" s="217"/>
      <c r="E1011" s="217"/>
      <c r="F1011" s="216"/>
      <c r="G1011" s="258"/>
      <c r="H1011" s="259"/>
      <c r="I1011" s="260"/>
      <c r="J1011" s="261"/>
      <c r="K1011" s="316"/>
      <c r="U1011" s="116"/>
    </row>
    <row r="1012" spans="2:21" ht="12.75">
      <c r="B1012" s="259"/>
      <c r="C1012" s="259"/>
      <c r="D1012" s="217"/>
      <c r="E1012" s="217"/>
      <c r="F1012" s="216"/>
      <c r="G1012" s="258"/>
      <c r="H1012" s="259"/>
      <c r="I1012" s="260"/>
      <c r="J1012" s="261"/>
      <c r="K1012" s="316"/>
      <c r="U1012" s="116"/>
    </row>
    <row r="1013" spans="2:21" ht="12.75">
      <c r="B1013" s="45" t="s">
        <v>1811</v>
      </c>
      <c r="K1013" s="116"/>
      <c r="O1013" s="77">
        <v>27938</v>
      </c>
      <c r="U1013" s="116"/>
    </row>
    <row r="1014" spans="2:21" ht="12.75">
      <c r="B1014" s="45" t="s">
        <v>1812</v>
      </c>
      <c r="K1014" s="116"/>
      <c r="O1014" s="77">
        <v>27939</v>
      </c>
      <c r="U1014" s="116"/>
    </row>
    <row r="1015" spans="2:21" ht="12.75">
      <c r="B1015" s="45" t="s">
        <v>1813</v>
      </c>
      <c r="K1015" s="116"/>
      <c r="O1015" s="77">
        <v>27940</v>
      </c>
      <c r="U1015" s="116"/>
    </row>
    <row r="1016" spans="4:21" ht="26.25">
      <c r="D1016" s="194" t="s">
        <v>19</v>
      </c>
      <c r="E1016" s="194" t="s">
        <v>121</v>
      </c>
      <c r="F1016" s="113" t="s">
        <v>996</v>
      </c>
      <c r="G1016" s="118" t="s">
        <v>118</v>
      </c>
      <c r="H1016" s="45" t="s">
        <v>119</v>
      </c>
      <c r="I1016" s="328">
        <v>0.12</v>
      </c>
      <c r="J1016" s="252">
        <v>0</v>
      </c>
      <c r="K1016" s="116">
        <f>J1016*I1016</f>
        <v>0</v>
      </c>
      <c r="O1016" s="77">
        <v>66882</v>
      </c>
      <c r="P1016" s="77">
        <v>27940</v>
      </c>
      <c r="R1016" s="77">
        <v>4925</v>
      </c>
      <c r="U1016" s="116"/>
    </row>
    <row r="1017" spans="2:21" ht="26.25">
      <c r="B1017" s="265"/>
      <c r="C1017" s="265"/>
      <c r="D1017" s="218" t="s">
        <v>24</v>
      </c>
      <c r="E1017" s="218" t="s">
        <v>997</v>
      </c>
      <c r="F1017" s="114" t="s">
        <v>998</v>
      </c>
      <c r="G1017" s="264" t="s">
        <v>21</v>
      </c>
      <c r="H1017" s="265" t="s">
        <v>22</v>
      </c>
      <c r="I1017" s="219">
        <v>7</v>
      </c>
      <c r="J1017" s="161">
        <v>0</v>
      </c>
      <c r="K1017" s="162">
        <f>J1017*I1017</f>
        <v>0</v>
      </c>
      <c r="O1017" s="77">
        <v>66883</v>
      </c>
      <c r="P1017" s="77">
        <v>27940</v>
      </c>
      <c r="R1017" s="77">
        <v>4935</v>
      </c>
      <c r="U1017" s="116"/>
    </row>
    <row r="1018" spans="2:21" ht="12.75">
      <c r="B1018" s="259"/>
      <c r="C1018" s="259"/>
      <c r="D1018" s="217"/>
      <c r="E1018" s="217"/>
      <c r="F1018" s="216"/>
      <c r="G1018" s="258"/>
      <c r="H1018" s="259"/>
      <c r="I1018" s="260"/>
      <c r="J1018" s="32" t="s">
        <v>1814</v>
      </c>
      <c r="K1018" s="42">
        <f>SUM(K1016:K1017)</f>
        <v>0</v>
      </c>
      <c r="U1018" s="116"/>
    </row>
    <row r="1019" spans="2:21" ht="12.75">
      <c r="B1019" s="259"/>
      <c r="C1019" s="259"/>
      <c r="D1019" s="217"/>
      <c r="E1019" s="217"/>
      <c r="F1019" s="216"/>
      <c r="G1019" s="258"/>
      <c r="H1019" s="259"/>
      <c r="I1019" s="260"/>
      <c r="J1019" s="261"/>
      <c r="K1019" s="316"/>
      <c r="U1019" s="116"/>
    </row>
    <row r="1020" spans="2:21" ht="12.75">
      <c r="B1020" s="259"/>
      <c r="C1020" s="259"/>
      <c r="D1020" s="217"/>
      <c r="E1020" s="217"/>
      <c r="F1020" s="216"/>
      <c r="G1020" s="258"/>
      <c r="H1020" s="259"/>
      <c r="I1020" s="260"/>
      <c r="J1020" s="261"/>
      <c r="K1020" s="316"/>
      <c r="U1020" s="116"/>
    </row>
    <row r="1021" spans="2:21" ht="12.75">
      <c r="B1021" s="45" t="s">
        <v>1815</v>
      </c>
      <c r="K1021" s="116"/>
      <c r="O1021" s="77">
        <v>27941</v>
      </c>
      <c r="U1021" s="116"/>
    </row>
    <row r="1022" spans="4:21" ht="12.75">
      <c r="D1022" s="194" t="s">
        <v>19</v>
      </c>
      <c r="E1022" s="194" t="s">
        <v>1236</v>
      </c>
      <c r="F1022" s="113" t="s">
        <v>1237</v>
      </c>
      <c r="G1022" s="118" t="s">
        <v>21</v>
      </c>
      <c r="H1022" s="45" t="s">
        <v>22</v>
      </c>
      <c r="I1022" s="220">
        <v>1</v>
      </c>
      <c r="J1022" s="252">
        <v>0</v>
      </c>
      <c r="K1022" s="116">
        <f aca="true" t="shared" si="10" ref="K1022:K1028">J1022*I1022</f>
        <v>0</v>
      </c>
      <c r="O1022" s="77">
        <v>66884</v>
      </c>
      <c r="P1022" s="77">
        <v>27941</v>
      </c>
      <c r="R1022" s="77">
        <v>4985</v>
      </c>
      <c r="U1022" s="116"/>
    </row>
    <row r="1023" spans="4:21" ht="12.75">
      <c r="D1023" s="194" t="s">
        <v>24</v>
      </c>
      <c r="E1023" s="194" t="s">
        <v>1238</v>
      </c>
      <c r="F1023" s="113" t="s">
        <v>1239</v>
      </c>
      <c r="G1023" s="118" t="s">
        <v>21</v>
      </c>
      <c r="H1023" s="45" t="s">
        <v>22</v>
      </c>
      <c r="I1023" s="220">
        <v>1</v>
      </c>
      <c r="J1023" s="252">
        <v>0</v>
      </c>
      <c r="K1023" s="116">
        <f t="shared" si="10"/>
        <v>0</v>
      </c>
      <c r="O1023" s="77">
        <v>66885</v>
      </c>
      <c r="P1023" s="77">
        <v>27941</v>
      </c>
      <c r="R1023" s="77">
        <v>4986</v>
      </c>
      <c r="U1023" s="116"/>
    </row>
    <row r="1024" spans="4:21" ht="12.75">
      <c r="D1024" s="194" t="s">
        <v>27</v>
      </c>
      <c r="E1024" s="194" t="s">
        <v>1243</v>
      </c>
      <c r="F1024" s="113" t="s">
        <v>1244</v>
      </c>
      <c r="G1024" s="118" t="s">
        <v>21</v>
      </c>
      <c r="H1024" s="45" t="s">
        <v>22</v>
      </c>
      <c r="I1024" s="220">
        <v>10</v>
      </c>
      <c r="J1024" s="252">
        <v>0</v>
      </c>
      <c r="K1024" s="116">
        <f t="shared" si="10"/>
        <v>0</v>
      </c>
      <c r="O1024" s="77">
        <v>66886</v>
      </c>
      <c r="P1024" s="77">
        <v>27941</v>
      </c>
      <c r="R1024" s="77">
        <v>5007</v>
      </c>
      <c r="U1024" s="116"/>
    </row>
    <row r="1025" spans="4:21" ht="12.75">
      <c r="D1025" s="194" t="s">
        <v>28</v>
      </c>
      <c r="E1025" s="194" t="s">
        <v>1245</v>
      </c>
      <c r="F1025" s="113" t="s">
        <v>1246</v>
      </c>
      <c r="G1025" s="118" t="s">
        <v>34</v>
      </c>
      <c r="H1025" s="45" t="s">
        <v>34</v>
      </c>
      <c r="I1025" s="220">
        <v>1</v>
      </c>
      <c r="J1025" s="252">
        <v>0</v>
      </c>
      <c r="K1025" s="116">
        <f t="shared" si="10"/>
        <v>0</v>
      </c>
      <c r="O1025" s="77">
        <v>66887</v>
      </c>
      <c r="P1025" s="77">
        <v>27941</v>
      </c>
      <c r="R1025" s="77">
        <v>5029</v>
      </c>
      <c r="U1025" s="116"/>
    </row>
    <row r="1026" spans="2:21" ht="12.75">
      <c r="B1026" s="259"/>
      <c r="C1026" s="259"/>
      <c r="D1026" s="217" t="s">
        <v>29</v>
      </c>
      <c r="E1026" s="217" t="s">
        <v>1003</v>
      </c>
      <c r="F1026" s="216" t="s">
        <v>1004</v>
      </c>
      <c r="G1026" s="258" t="s">
        <v>39</v>
      </c>
      <c r="H1026" s="259" t="s">
        <v>39</v>
      </c>
      <c r="I1026" s="260">
        <v>672</v>
      </c>
      <c r="J1026" s="261">
        <v>0</v>
      </c>
      <c r="K1026" s="316">
        <f t="shared" si="10"/>
        <v>0</v>
      </c>
      <c r="O1026" s="77">
        <v>66888</v>
      </c>
      <c r="P1026" s="77">
        <v>27941</v>
      </c>
      <c r="R1026" s="77">
        <v>5035</v>
      </c>
      <c r="U1026" s="116"/>
    </row>
    <row r="1027" spans="2:21" ht="12.75">
      <c r="B1027" s="259"/>
      <c r="C1027" s="259"/>
      <c r="D1027" s="217" t="s">
        <v>28</v>
      </c>
      <c r="E1027" s="217" t="s">
        <v>2185</v>
      </c>
      <c r="F1027" s="216" t="s">
        <v>2186</v>
      </c>
      <c r="G1027" s="258" t="s">
        <v>112</v>
      </c>
      <c r="H1027" s="259" t="s">
        <v>39</v>
      </c>
      <c r="I1027" s="260">
        <v>30</v>
      </c>
      <c r="J1027" s="261">
        <v>0</v>
      </c>
      <c r="K1027" s="316">
        <f t="shared" si="10"/>
        <v>0</v>
      </c>
      <c r="O1027" s="77">
        <v>66991</v>
      </c>
      <c r="P1027" s="77">
        <v>27994</v>
      </c>
      <c r="R1027" s="77">
        <v>5035</v>
      </c>
      <c r="U1027" s="116"/>
    </row>
    <row r="1028" spans="2:21" ht="12.75">
      <c r="B1028" s="265"/>
      <c r="C1028" s="265"/>
      <c r="D1028" s="218" t="s">
        <v>29</v>
      </c>
      <c r="E1028" s="218" t="s">
        <v>2187</v>
      </c>
      <c r="F1028" s="114" t="s">
        <v>2222</v>
      </c>
      <c r="G1028" s="264" t="s">
        <v>39</v>
      </c>
      <c r="H1028" s="265" t="s">
        <v>39</v>
      </c>
      <c r="I1028" s="219">
        <v>35</v>
      </c>
      <c r="J1028" s="161">
        <v>0</v>
      </c>
      <c r="K1028" s="162">
        <f t="shared" si="10"/>
        <v>0</v>
      </c>
      <c r="O1028" s="77">
        <v>66991</v>
      </c>
      <c r="P1028" s="77">
        <v>27994</v>
      </c>
      <c r="R1028" s="77">
        <v>5035</v>
      </c>
      <c r="U1028" s="116"/>
    </row>
    <row r="1029" spans="2:21" ht="12.75">
      <c r="B1029" s="259"/>
      <c r="C1029" s="259"/>
      <c r="D1029" s="217"/>
      <c r="E1029" s="217"/>
      <c r="F1029" s="216"/>
      <c r="G1029" s="258"/>
      <c r="H1029" s="259"/>
      <c r="I1029" s="260"/>
      <c r="J1029" s="32" t="s">
        <v>1816</v>
      </c>
      <c r="K1029" s="42">
        <f>SUM(K1022:K1026)</f>
        <v>0</v>
      </c>
      <c r="U1029" s="116"/>
    </row>
    <row r="1030" spans="2:21" ht="12.75">
      <c r="B1030" s="259"/>
      <c r="C1030" s="259"/>
      <c r="D1030" s="217"/>
      <c r="E1030" s="217"/>
      <c r="F1030" s="216"/>
      <c r="G1030" s="258"/>
      <c r="H1030" s="259"/>
      <c r="I1030" s="260"/>
      <c r="J1030" s="32" t="s">
        <v>1817</v>
      </c>
      <c r="K1030" s="42">
        <f>K1029+K1018</f>
        <v>0</v>
      </c>
      <c r="U1030" s="116"/>
    </row>
    <row r="1031" spans="2:21" ht="12.75">
      <c r="B1031" s="259"/>
      <c r="C1031" s="259"/>
      <c r="D1031" s="217"/>
      <c r="E1031" s="217"/>
      <c r="F1031" s="216"/>
      <c r="G1031" s="258"/>
      <c r="H1031" s="259"/>
      <c r="I1031" s="260"/>
      <c r="J1031" s="261"/>
      <c r="K1031" s="316"/>
      <c r="U1031" s="116"/>
    </row>
    <row r="1032" spans="2:21" ht="12.75">
      <c r="B1032" s="259"/>
      <c r="C1032" s="259"/>
      <c r="D1032" s="217"/>
      <c r="E1032" s="217"/>
      <c r="F1032" s="216"/>
      <c r="G1032" s="258"/>
      <c r="H1032" s="259"/>
      <c r="I1032" s="260"/>
      <c r="J1032" s="261"/>
      <c r="K1032" s="316"/>
      <c r="U1032" s="116"/>
    </row>
    <row r="1033" spans="2:21" ht="12.75">
      <c r="B1033" s="45" t="s">
        <v>1818</v>
      </c>
      <c r="K1033" s="116"/>
      <c r="O1033" s="77">
        <v>27942</v>
      </c>
      <c r="U1033" s="116"/>
    </row>
    <row r="1034" spans="2:21" ht="12.75">
      <c r="B1034" s="45" t="s">
        <v>1819</v>
      </c>
      <c r="K1034" s="116"/>
      <c r="O1034" s="77">
        <v>27943</v>
      </c>
      <c r="U1034" s="116"/>
    </row>
    <row r="1035" spans="4:21" ht="26.25">
      <c r="D1035" s="194" t="s">
        <v>19</v>
      </c>
      <c r="E1035" s="194" t="s">
        <v>33</v>
      </c>
      <c r="F1035" s="113" t="s">
        <v>35</v>
      </c>
      <c r="G1035" s="118" t="s">
        <v>34</v>
      </c>
      <c r="H1035" s="45" t="s">
        <v>34</v>
      </c>
      <c r="I1035" s="220">
        <v>138</v>
      </c>
      <c r="J1035" s="252">
        <v>0</v>
      </c>
      <c r="K1035" s="116">
        <f>J1035*I1035</f>
        <v>0</v>
      </c>
      <c r="O1035" s="77">
        <v>66889</v>
      </c>
      <c r="P1035" s="77">
        <v>27943</v>
      </c>
      <c r="R1035" s="77">
        <v>5634</v>
      </c>
      <c r="U1035" s="116"/>
    </row>
    <row r="1036" spans="4:21" ht="12.75">
      <c r="D1036" s="194" t="s">
        <v>24</v>
      </c>
      <c r="E1036" s="194" t="s">
        <v>1059</v>
      </c>
      <c r="F1036" s="113" t="s">
        <v>1060</v>
      </c>
      <c r="G1036" s="118" t="s">
        <v>34</v>
      </c>
      <c r="H1036" s="45" t="s">
        <v>34</v>
      </c>
      <c r="I1036" s="220">
        <v>188</v>
      </c>
      <c r="J1036" s="252">
        <v>0</v>
      </c>
      <c r="K1036" s="116">
        <f>J1036*I1036</f>
        <v>0</v>
      </c>
      <c r="O1036" s="77">
        <v>66890</v>
      </c>
      <c r="P1036" s="77">
        <v>27943</v>
      </c>
      <c r="R1036" s="77">
        <v>5636</v>
      </c>
      <c r="U1036" s="116"/>
    </row>
    <row r="1037" spans="2:18" ht="26.25">
      <c r="B1037" s="256"/>
      <c r="C1037" s="256"/>
      <c r="D1037" s="135" t="s">
        <v>27</v>
      </c>
      <c r="E1037" s="135" t="s">
        <v>2172</v>
      </c>
      <c r="F1037" s="329" t="s">
        <v>2173</v>
      </c>
      <c r="G1037" s="330" t="s">
        <v>34</v>
      </c>
      <c r="H1037" s="256" t="s">
        <v>34</v>
      </c>
      <c r="I1037" s="260">
        <v>544</v>
      </c>
      <c r="J1037" s="46">
        <v>0</v>
      </c>
      <c r="K1037" s="316">
        <f>J1037*I1037</f>
        <v>0</v>
      </c>
      <c r="O1037" s="77">
        <v>67191</v>
      </c>
      <c r="P1037" s="77">
        <v>28122</v>
      </c>
      <c r="R1037" s="77">
        <v>5634</v>
      </c>
    </row>
    <row r="1038" spans="2:18" ht="26.25">
      <c r="B1038" s="262"/>
      <c r="C1038" s="262"/>
      <c r="D1038" s="142" t="s">
        <v>28</v>
      </c>
      <c r="E1038" s="142" t="s">
        <v>2175</v>
      </c>
      <c r="F1038" s="331" t="s">
        <v>2176</v>
      </c>
      <c r="G1038" s="312" t="s">
        <v>34</v>
      </c>
      <c r="H1038" s="262" t="s">
        <v>34</v>
      </c>
      <c r="I1038" s="219">
        <v>146</v>
      </c>
      <c r="J1038" s="266">
        <v>0</v>
      </c>
      <c r="K1038" s="162">
        <f>J1038*I1038</f>
        <v>0</v>
      </c>
      <c r="O1038" s="77">
        <v>67196</v>
      </c>
      <c r="P1038" s="77">
        <v>28122</v>
      </c>
      <c r="R1038" s="77">
        <v>5816</v>
      </c>
    </row>
    <row r="1039" spans="2:21" ht="12.75">
      <c r="B1039" s="259"/>
      <c r="C1039" s="259"/>
      <c r="D1039" s="217"/>
      <c r="E1039" s="217"/>
      <c r="F1039" s="216"/>
      <c r="G1039" s="258"/>
      <c r="H1039" s="259"/>
      <c r="I1039" s="260"/>
      <c r="J1039" s="32" t="s">
        <v>1820</v>
      </c>
      <c r="K1039" s="42">
        <f>SUM(K1035:K1038)</f>
        <v>0</v>
      </c>
      <c r="U1039" s="116"/>
    </row>
    <row r="1040" spans="2:21" ht="12.75">
      <c r="B1040" s="259"/>
      <c r="C1040" s="259"/>
      <c r="D1040" s="217"/>
      <c r="E1040" s="217"/>
      <c r="F1040" s="216"/>
      <c r="G1040" s="258"/>
      <c r="H1040" s="259"/>
      <c r="I1040" s="260"/>
      <c r="J1040" s="261"/>
      <c r="K1040" s="316"/>
      <c r="U1040" s="116"/>
    </row>
    <row r="1041" spans="2:21" ht="12.75">
      <c r="B1041" s="259"/>
      <c r="C1041" s="259"/>
      <c r="D1041" s="217"/>
      <c r="E1041" s="217"/>
      <c r="F1041" s="216"/>
      <c r="G1041" s="258"/>
      <c r="H1041" s="259"/>
      <c r="I1041" s="260"/>
      <c r="J1041" s="261"/>
      <c r="K1041" s="316"/>
      <c r="U1041" s="116"/>
    </row>
    <row r="1042" spans="2:21" ht="12.75">
      <c r="B1042" s="45" t="s">
        <v>1821</v>
      </c>
      <c r="K1042" s="116"/>
      <c r="O1042" s="77">
        <v>27944</v>
      </c>
      <c r="U1042" s="116"/>
    </row>
    <row r="1043" spans="2:21" s="129" customFormat="1" ht="12.75">
      <c r="B1043" s="337"/>
      <c r="C1043" s="337"/>
      <c r="D1043" s="228" t="s">
        <v>19</v>
      </c>
      <c r="E1043" s="228" t="s">
        <v>142</v>
      </c>
      <c r="F1043" s="338" t="s">
        <v>2174</v>
      </c>
      <c r="G1043" s="231" t="s">
        <v>39</v>
      </c>
      <c r="H1043" s="337" t="s">
        <v>39</v>
      </c>
      <c r="I1043" s="219">
        <v>1474</v>
      </c>
      <c r="J1043" s="229">
        <v>0</v>
      </c>
      <c r="K1043" s="230">
        <f>J1043*I1043</f>
        <v>0</v>
      </c>
      <c r="L1043" s="241"/>
      <c r="M1043" s="241"/>
      <c r="N1043" s="241"/>
      <c r="O1043" s="129">
        <v>66996</v>
      </c>
      <c r="P1043" s="129">
        <v>27997</v>
      </c>
      <c r="R1043" s="129">
        <v>5916</v>
      </c>
      <c r="U1043" s="240"/>
    </row>
    <row r="1044" spans="2:21" ht="12.75">
      <c r="B1044" s="259"/>
      <c r="C1044" s="259"/>
      <c r="D1044" s="217"/>
      <c r="E1044" s="217"/>
      <c r="F1044" s="216"/>
      <c r="G1044" s="258"/>
      <c r="H1044" s="259"/>
      <c r="I1044" s="260"/>
      <c r="J1044" s="32" t="s">
        <v>1822</v>
      </c>
      <c r="K1044" s="42">
        <f>SUM(K1043:K1043)</f>
        <v>0</v>
      </c>
      <c r="U1044" s="116"/>
    </row>
    <row r="1045" spans="2:21" ht="12.75">
      <c r="B1045" s="259"/>
      <c r="C1045" s="259"/>
      <c r="D1045" s="217"/>
      <c r="E1045" s="217"/>
      <c r="F1045" s="216"/>
      <c r="G1045" s="258"/>
      <c r="H1045" s="259"/>
      <c r="I1045" s="260"/>
      <c r="J1045" s="261"/>
      <c r="K1045" s="316"/>
      <c r="U1045" s="116"/>
    </row>
    <row r="1046" spans="2:21" ht="12.75">
      <c r="B1046" s="259"/>
      <c r="C1046" s="259"/>
      <c r="D1046" s="217"/>
      <c r="E1046" s="217"/>
      <c r="F1046" s="216"/>
      <c r="G1046" s="258"/>
      <c r="H1046" s="259"/>
      <c r="I1046" s="260"/>
      <c r="J1046" s="261"/>
      <c r="K1046" s="316"/>
      <c r="U1046" s="116"/>
    </row>
    <row r="1047" spans="2:21" ht="12.75">
      <c r="B1047" s="45" t="s">
        <v>1823</v>
      </c>
      <c r="K1047" s="116"/>
      <c r="O1047" s="77">
        <v>27945</v>
      </c>
      <c r="U1047" s="116"/>
    </row>
    <row r="1048" spans="2:21" ht="26.25">
      <c r="B1048" s="265"/>
      <c r="C1048" s="265"/>
      <c r="D1048" s="218" t="s">
        <v>19</v>
      </c>
      <c r="E1048" s="218" t="s">
        <v>1261</v>
      </c>
      <c r="F1048" s="114" t="s">
        <v>1262</v>
      </c>
      <c r="G1048" s="264" t="s">
        <v>39</v>
      </c>
      <c r="H1048" s="265" t="s">
        <v>39</v>
      </c>
      <c r="I1048" s="219">
        <v>317</v>
      </c>
      <c r="J1048" s="161">
        <v>0</v>
      </c>
      <c r="K1048" s="162">
        <f>J1048*I1048</f>
        <v>0</v>
      </c>
      <c r="O1048" s="77">
        <v>66894</v>
      </c>
      <c r="P1048" s="77">
        <v>27945</v>
      </c>
      <c r="R1048" s="77">
        <v>6020</v>
      </c>
      <c r="U1048" s="116"/>
    </row>
    <row r="1049" spans="2:21" ht="12.75">
      <c r="B1049" s="259"/>
      <c r="C1049" s="259"/>
      <c r="D1049" s="217"/>
      <c r="E1049" s="217"/>
      <c r="F1049" s="216"/>
      <c r="G1049" s="258"/>
      <c r="H1049" s="259"/>
      <c r="I1049" s="260"/>
      <c r="J1049" s="32" t="s">
        <v>1824</v>
      </c>
      <c r="K1049" s="42">
        <f>SUM(K1048)</f>
        <v>0</v>
      </c>
      <c r="U1049" s="116"/>
    </row>
    <row r="1050" spans="2:21" ht="12.75">
      <c r="B1050" s="259"/>
      <c r="C1050" s="259"/>
      <c r="D1050" s="217"/>
      <c r="E1050" s="217"/>
      <c r="F1050" s="216"/>
      <c r="G1050" s="258"/>
      <c r="H1050" s="259"/>
      <c r="I1050" s="260"/>
      <c r="J1050" s="261"/>
      <c r="K1050" s="316"/>
      <c r="U1050" s="116"/>
    </row>
    <row r="1051" spans="2:21" ht="12.75">
      <c r="B1051" s="259"/>
      <c r="C1051" s="259"/>
      <c r="D1051" s="217"/>
      <c r="E1051" s="217"/>
      <c r="F1051" s="216"/>
      <c r="G1051" s="258"/>
      <c r="H1051" s="259"/>
      <c r="I1051" s="260"/>
      <c r="J1051" s="261"/>
      <c r="K1051" s="316"/>
      <c r="U1051" s="116"/>
    </row>
    <row r="1052" spans="2:21" ht="12.75">
      <c r="B1052" s="45" t="s">
        <v>1825</v>
      </c>
      <c r="K1052" s="116"/>
      <c r="O1052" s="77">
        <v>27946</v>
      </c>
      <c r="U1052" s="116"/>
    </row>
    <row r="1053" spans="2:21" s="129" customFormat="1" ht="26.25">
      <c r="B1053" s="251"/>
      <c r="C1053" s="251"/>
      <c r="D1053" s="226" t="s">
        <v>19</v>
      </c>
      <c r="E1053" s="226" t="s">
        <v>2188</v>
      </c>
      <c r="F1053" s="199" t="s">
        <v>2189</v>
      </c>
      <c r="G1053" s="227" t="s">
        <v>34</v>
      </c>
      <c r="H1053" s="251" t="s">
        <v>34</v>
      </c>
      <c r="I1053" s="157">
        <v>89</v>
      </c>
      <c r="J1053" s="224">
        <v>0</v>
      </c>
      <c r="K1053" s="225">
        <f>J1053*I1053</f>
        <v>0</v>
      </c>
      <c r="L1053" s="241"/>
      <c r="M1053" s="241" t="s">
        <v>129</v>
      </c>
      <c r="N1053" s="241"/>
      <c r="O1053" s="129">
        <v>66998</v>
      </c>
      <c r="P1053" s="129">
        <v>27999</v>
      </c>
      <c r="R1053" s="129">
        <v>6053</v>
      </c>
      <c r="U1053" s="240"/>
    </row>
    <row r="1054" spans="2:21" ht="12.75">
      <c r="B1054" s="265"/>
      <c r="C1054" s="265"/>
      <c r="D1054" s="218" t="s">
        <v>24</v>
      </c>
      <c r="E1054" s="218" t="s">
        <v>1013</v>
      </c>
      <c r="F1054" s="114" t="s">
        <v>1624</v>
      </c>
      <c r="G1054" s="264" t="s">
        <v>39</v>
      </c>
      <c r="H1054" s="265" t="s">
        <v>39</v>
      </c>
      <c r="I1054" s="219">
        <v>1345</v>
      </c>
      <c r="J1054" s="161">
        <v>0</v>
      </c>
      <c r="K1054" s="162">
        <f>J1054*I1054</f>
        <v>0</v>
      </c>
      <c r="O1054" s="77">
        <v>66896</v>
      </c>
      <c r="P1054" s="77">
        <v>27946</v>
      </c>
      <c r="R1054" s="77">
        <v>6226</v>
      </c>
      <c r="U1054" s="116"/>
    </row>
    <row r="1055" spans="2:21" ht="12.75">
      <c r="B1055" s="259"/>
      <c r="C1055" s="259"/>
      <c r="D1055" s="217"/>
      <c r="E1055" s="217"/>
      <c r="F1055" s="216"/>
      <c r="G1055" s="258"/>
      <c r="H1055" s="259"/>
      <c r="I1055" s="260"/>
      <c r="J1055" s="32" t="s">
        <v>1826</v>
      </c>
      <c r="K1055" s="42">
        <f>SUM(K1053:K1054)</f>
        <v>0</v>
      </c>
      <c r="U1055" s="116"/>
    </row>
    <row r="1056" spans="2:21" ht="12.75">
      <c r="B1056" s="259"/>
      <c r="C1056" s="259"/>
      <c r="D1056" s="217"/>
      <c r="E1056" s="217"/>
      <c r="F1056" s="216"/>
      <c r="G1056" s="258"/>
      <c r="H1056" s="259"/>
      <c r="I1056" s="260"/>
      <c r="J1056" s="261"/>
      <c r="K1056" s="316"/>
      <c r="U1056" s="116"/>
    </row>
    <row r="1057" spans="2:21" ht="12.75">
      <c r="B1057" s="259"/>
      <c r="C1057" s="259"/>
      <c r="D1057" s="217"/>
      <c r="E1057" s="217"/>
      <c r="F1057" s="216"/>
      <c r="G1057" s="258"/>
      <c r="H1057" s="259"/>
      <c r="I1057" s="260"/>
      <c r="J1057" s="261"/>
      <c r="K1057" s="316"/>
      <c r="U1057" s="116"/>
    </row>
    <row r="1058" spans="2:21" ht="12.75">
      <c r="B1058" s="45" t="s">
        <v>1827</v>
      </c>
      <c r="K1058" s="116"/>
      <c r="O1058" s="77">
        <v>27947</v>
      </c>
      <c r="U1058" s="116"/>
    </row>
    <row r="1059" spans="2:21" ht="12.75">
      <c r="B1059" s="265"/>
      <c r="C1059" s="265"/>
      <c r="D1059" s="218" t="s">
        <v>19</v>
      </c>
      <c r="E1059" s="218" t="s">
        <v>1018</v>
      </c>
      <c r="F1059" s="114" t="s">
        <v>1019</v>
      </c>
      <c r="G1059" s="264" t="s">
        <v>39</v>
      </c>
      <c r="H1059" s="265" t="s">
        <v>39</v>
      </c>
      <c r="I1059" s="219">
        <v>920</v>
      </c>
      <c r="J1059" s="161">
        <v>0</v>
      </c>
      <c r="K1059" s="162">
        <f>J1059*I1059</f>
        <v>0</v>
      </c>
      <c r="L1059" s="55" t="s">
        <v>1020</v>
      </c>
      <c r="O1059" s="77">
        <v>66897</v>
      </c>
      <c r="P1059" s="77">
        <v>27947</v>
      </c>
      <c r="R1059" s="77">
        <v>3757</v>
      </c>
      <c r="S1059" s="77" t="s">
        <v>1020</v>
      </c>
      <c r="U1059" s="116"/>
    </row>
    <row r="1060" spans="2:21" ht="12.75">
      <c r="B1060" s="259"/>
      <c r="C1060" s="259"/>
      <c r="D1060" s="217"/>
      <c r="E1060" s="217"/>
      <c r="F1060" s="216"/>
      <c r="G1060" s="258"/>
      <c r="H1060" s="259"/>
      <c r="I1060" s="260"/>
      <c r="J1060" s="32" t="s">
        <v>1828</v>
      </c>
      <c r="K1060" s="42">
        <f>SUM(K1059)</f>
        <v>0</v>
      </c>
      <c r="U1060" s="116"/>
    </row>
    <row r="1061" spans="2:21" ht="12.75">
      <c r="B1061" s="259"/>
      <c r="C1061" s="259"/>
      <c r="D1061" s="217"/>
      <c r="E1061" s="217"/>
      <c r="F1061" s="216"/>
      <c r="G1061" s="258"/>
      <c r="H1061" s="259"/>
      <c r="I1061" s="260"/>
      <c r="J1061" s="261"/>
      <c r="K1061" s="316"/>
      <c r="U1061" s="116"/>
    </row>
    <row r="1062" spans="2:21" ht="12.75">
      <c r="B1062" s="259"/>
      <c r="C1062" s="259"/>
      <c r="D1062" s="217"/>
      <c r="E1062" s="217"/>
      <c r="F1062" s="216"/>
      <c r="G1062" s="258"/>
      <c r="H1062" s="259"/>
      <c r="I1062" s="260"/>
      <c r="J1062" s="261"/>
      <c r="K1062" s="316"/>
      <c r="U1062" s="116"/>
    </row>
    <row r="1063" spans="2:21" ht="12.75">
      <c r="B1063" s="45" t="s">
        <v>1829</v>
      </c>
      <c r="K1063" s="116"/>
      <c r="O1063" s="77">
        <v>27948</v>
      </c>
      <c r="U1063" s="116"/>
    </row>
    <row r="1064" spans="4:21" ht="12.75">
      <c r="D1064" s="194" t="s">
        <v>19</v>
      </c>
      <c r="E1064" s="194" t="s">
        <v>1065</v>
      </c>
      <c r="F1064" s="113" t="s">
        <v>1066</v>
      </c>
      <c r="G1064" s="118" t="s">
        <v>34</v>
      </c>
      <c r="H1064" s="45" t="s">
        <v>34</v>
      </c>
      <c r="I1064" s="220">
        <v>188</v>
      </c>
      <c r="J1064" s="252">
        <v>0</v>
      </c>
      <c r="K1064" s="116">
        <f>J1064*I1064</f>
        <v>0</v>
      </c>
      <c r="O1064" s="77">
        <v>66898</v>
      </c>
      <c r="P1064" s="77">
        <v>27948</v>
      </c>
      <c r="R1064" s="77">
        <v>6606</v>
      </c>
      <c r="U1064" s="116"/>
    </row>
    <row r="1065" spans="2:18" s="129" customFormat="1" ht="12.75">
      <c r="B1065" s="237"/>
      <c r="C1065" s="237"/>
      <c r="D1065" s="233" t="s">
        <v>24</v>
      </c>
      <c r="E1065" s="233" t="s">
        <v>2179</v>
      </c>
      <c r="F1065" s="136" t="s">
        <v>2180</v>
      </c>
      <c r="G1065" s="238" t="s">
        <v>34</v>
      </c>
      <c r="H1065" s="237" t="s">
        <v>34</v>
      </c>
      <c r="I1065" s="130">
        <v>690</v>
      </c>
      <c r="J1065" s="239">
        <v>0</v>
      </c>
      <c r="K1065" s="240">
        <f>J1065*I1065</f>
        <v>0</v>
      </c>
      <c r="L1065" s="241"/>
      <c r="M1065" s="241"/>
      <c r="N1065" s="241"/>
      <c r="O1065" s="129">
        <v>67208</v>
      </c>
      <c r="P1065" s="129">
        <v>28127</v>
      </c>
      <c r="R1065" s="129">
        <v>6608</v>
      </c>
    </row>
    <row r="1066" spans="4:21" ht="12.75">
      <c r="D1066" s="194" t="s">
        <v>27</v>
      </c>
      <c r="E1066" s="194" t="s">
        <v>1023</v>
      </c>
      <c r="F1066" s="113" t="s">
        <v>1067</v>
      </c>
      <c r="G1066" s="118" t="s">
        <v>34</v>
      </c>
      <c r="H1066" s="45" t="s">
        <v>39</v>
      </c>
      <c r="I1066" s="220">
        <v>878</v>
      </c>
      <c r="J1066" s="252">
        <v>0</v>
      </c>
      <c r="K1066" s="116">
        <f>J1066*I1066</f>
        <v>0</v>
      </c>
      <c r="O1066" s="77">
        <v>66900</v>
      </c>
      <c r="P1066" s="77">
        <v>27948</v>
      </c>
      <c r="R1066" s="77">
        <v>6614</v>
      </c>
      <c r="U1066" s="116"/>
    </row>
    <row r="1067" spans="2:21" ht="26.25">
      <c r="B1067" s="265"/>
      <c r="C1067" s="265"/>
      <c r="D1067" s="218" t="s">
        <v>28</v>
      </c>
      <c r="E1067" s="218" t="s">
        <v>1025</v>
      </c>
      <c r="F1067" s="114" t="s">
        <v>1459</v>
      </c>
      <c r="G1067" s="264" t="s">
        <v>1027</v>
      </c>
      <c r="H1067" s="265" t="s">
        <v>1028</v>
      </c>
      <c r="I1067" s="219">
        <v>211</v>
      </c>
      <c r="J1067" s="161">
        <v>0</v>
      </c>
      <c r="K1067" s="162">
        <f>J1067*I1067</f>
        <v>0</v>
      </c>
      <c r="O1067" s="77">
        <v>66901</v>
      </c>
      <c r="P1067" s="77">
        <v>27948</v>
      </c>
      <c r="R1067" s="77">
        <v>6618</v>
      </c>
      <c r="U1067" s="116"/>
    </row>
    <row r="1068" spans="2:21" ht="12.75">
      <c r="B1068" s="259"/>
      <c r="C1068" s="259"/>
      <c r="D1068" s="217"/>
      <c r="E1068" s="217"/>
      <c r="F1068" s="216"/>
      <c r="G1068" s="258"/>
      <c r="H1068" s="259"/>
      <c r="I1068" s="260"/>
      <c r="J1068" s="32" t="s">
        <v>1830</v>
      </c>
      <c r="K1068" s="42">
        <f>SUM(K1064:K1067)</f>
        <v>0</v>
      </c>
      <c r="U1068" s="116"/>
    </row>
    <row r="1069" spans="2:21" ht="12.75">
      <c r="B1069" s="259"/>
      <c r="C1069" s="259"/>
      <c r="D1069" s="217"/>
      <c r="E1069" s="217"/>
      <c r="F1069" s="216"/>
      <c r="G1069" s="258"/>
      <c r="H1069" s="259"/>
      <c r="I1069" s="260"/>
      <c r="J1069" s="32" t="s">
        <v>1831</v>
      </c>
      <c r="K1069" s="42">
        <f>K1068+K1060+K1055+K1049+K1044+K1039</f>
        <v>0</v>
      </c>
      <c r="U1069" s="116"/>
    </row>
    <row r="1070" spans="2:21" ht="12.75">
      <c r="B1070" s="259"/>
      <c r="C1070" s="259"/>
      <c r="D1070" s="217"/>
      <c r="E1070" s="217"/>
      <c r="F1070" s="216"/>
      <c r="G1070" s="258"/>
      <c r="H1070" s="259"/>
      <c r="I1070" s="260"/>
      <c r="J1070" s="261"/>
      <c r="K1070" s="316"/>
      <c r="U1070" s="116"/>
    </row>
    <row r="1071" spans="2:21" ht="12.75">
      <c r="B1071" s="259"/>
      <c r="C1071" s="259"/>
      <c r="D1071" s="217"/>
      <c r="E1071" s="217"/>
      <c r="F1071" s="216"/>
      <c r="G1071" s="258"/>
      <c r="H1071" s="259"/>
      <c r="I1071" s="260"/>
      <c r="J1071" s="261"/>
      <c r="K1071" s="316"/>
      <c r="U1071" s="116"/>
    </row>
    <row r="1072" spans="2:21" ht="12.75">
      <c r="B1072" s="45" t="s">
        <v>1832</v>
      </c>
      <c r="K1072" s="116"/>
      <c r="O1072" s="77">
        <v>27949</v>
      </c>
      <c r="U1072" s="116"/>
    </row>
    <row r="1073" spans="2:21" ht="12.75">
      <c r="B1073" s="45" t="s">
        <v>1833</v>
      </c>
      <c r="K1073" s="116"/>
      <c r="O1073" s="77">
        <v>27950</v>
      </c>
      <c r="U1073" s="116"/>
    </row>
    <row r="1074" spans="4:21" ht="26.25">
      <c r="D1074" s="194" t="s">
        <v>19</v>
      </c>
      <c r="E1074" s="194" t="s">
        <v>1035</v>
      </c>
      <c r="F1074" s="113" t="s">
        <v>1464</v>
      </c>
      <c r="G1074" s="118" t="s">
        <v>34</v>
      </c>
      <c r="H1074" s="45" t="s">
        <v>34</v>
      </c>
      <c r="I1074" s="220">
        <v>270</v>
      </c>
      <c r="J1074" s="252">
        <v>0</v>
      </c>
      <c r="K1074" s="116">
        <f>J1074*I1074</f>
        <v>0</v>
      </c>
      <c r="O1074" s="77">
        <v>66902</v>
      </c>
      <c r="P1074" s="77">
        <v>27950</v>
      </c>
      <c r="R1074" s="77">
        <v>6636</v>
      </c>
      <c r="U1074" s="116"/>
    </row>
    <row r="1075" spans="2:21" ht="26.25">
      <c r="B1075" s="265"/>
      <c r="C1075" s="265"/>
      <c r="D1075" s="218" t="s">
        <v>24</v>
      </c>
      <c r="E1075" s="218" t="s">
        <v>1790</v>
      </c>
      <c r="F1075" s="114" t="s">
        <v>1791</v>
      </c>
      <c r="G1075" s="264" t="s">
        <v>39</v>
      </c>
      <c r="H1075" s="265" t="s">
        <v>39</v>
      </c>
      <c r="I1075" s="219">
        <v>1010</v>
      </c>
      <c r="J1075" s="161">
        <v>0</v>
      </c>
      <c r="K1075" s="162">
        <f>J1075*I1075</f>
        <v>0</v>
      </c>
      <c r="O1075" s="77">
        <v>66903</v>
      </c>
      <c r="P1075" s="77">
        <v>27950</v>
      </c>
      <c r="R1075" s="77">
        <v>12144</v>
      </c>
      <c r="U1075" s="116"/>
    </row>
    <row r="1076" spans="2:21" ht="12.75">
      <c r="B1076" s="259"/>
      <c r="C1076" s="259"/>
      <c r="D1076" s="217"/>
      <c r="E1076" s="217"/>
      <c r="F1076" s="216"/>
      <c r="G1076" s="258"/>
      <c r="H1076" s="259"/>
      <c r="I1076" s="260"/>
      <c r="J1076" s="32" t="s">
        <v>1834</v>
      </c>
      <c r="K1076" s="42">
        <f>SUM(K1074:K1075)</f>
        <v>0</v>
      </c>
      <c r="U1076" s="116"/>
    </row>
    <row r="1077" spans="2:21" ht="12.75">
      <c r="B1077" s="259"/>
      <c r="C1077" s="259"/>
      <c r="D1077" s="217"/>
      <c r="E1077" s="217"/>
      <c r="F1077" s="216"/>
      <c r="G1077" s="258"/>
      <c r="H1077" s="259"/>
      <c r="I1077" s="260"/>
      <c r="J1077" s="261"/>
      <c r="K1077" s="316"/>
      <c r="U1077" s="116"/>
    </row>
    <row r="1078" spans="2:21" ht="12.75">
      <c r="B1078" s="259"/>
      <c r="C1078" s="259"/>
      <c r="D1078" s="217"/>
      <c r="E1078" s="217"/>
      <c r="F1078" s="216"/>
      <c r="G1078" s="258"/>
      <c r="H1078" s="259"/>
      <c r="I1078" s="260"/>
      <c r="J1078" s="261"/>
      <c r="K1078" s="316"/>
      <c r="U1078" s="116"/>
    </row>
    <row r="1079" spans="2:21" ht="12.75">
      <c r="B1079" s="45" t="s">
        <v>1835</v>
      </c>
      <c r="K1079" s="116"/>
      <c r="O1079" s="77">
        <v>27951</v>
      </c>
      <c r="U1079" s="116"/>
    </row>
    <row r="1080" spans="2:21" ht="26.25">
      <c r="B1080" s="259"/>
      <c r="C1080" s="259"/>
      <c r="D1080" s="217" t="s">
        <v>19</v>
      </c>
      <c r="E1080" s="217" t="s">
        <v>1637</v>
      </c>
      <c r="F1080" s="216" t="s">
        <v>1638</v>
      </c>
      <c r="G1080" s="258" t="s">
        <v>39</v>
      </c>
      <c r="H1080" s="259" t="s">
        <v>39</v>
      </c>
      <c r="I1080" s="260">
        <v>973</v>
      </c>
      <c r="J1080" s="261">
        <v>0</v>
      </c>
      <c r="K1080" s="316">
        <f>J1080*I1080</f>
        <v>0</v>
      </c>
      <c r="O1080" s="77">
        <v>66904</v>
      </c>
      <c r="P1080" s="77">
        <v>27951</v>
      </c>
      <c r="R1080" s="77">
        <v>12322</v>
      </c>
      <c r="U1080" s="116"/>
    </row>
    <row r="1081" spans="2:21" ht="12.75">
      <c r="B1081" s="265"/>
      <c r="C1081" s="265"/>
      <c r="D1081" s="218" t="s">
        <v>24</v>
      </c>
      <c r="E1081" s="218" t="s">
        <v>2192</v>
      </c>
      <c r="F1081" s="114" t="s">
        <v>2193</v>
      </c>
      <c r="G1081" s="264" t="s">
        <v>39</v>
      </c>
      <c r="H1081" s="265" t="s">
        <v>39</v>
      </c>
      <c r="I1081" s="219">
        <v>1010</v>
      </c>
      <c r="J1081" s="161">
        <v>0</v>
      </c>
      <c r="K1081" s="162">
        <f>J1081*I1081</f>
        <v>0</v>
      </c>
      <c r="O1081" s="77">
        <v>66846</v>
      </c>
      <c r="P1081" s="77">
        <v>27911</v>
      </c>
      <c r="R1081" s="77">
        <v>12300</v>
      </c>
      <c r="U1081" s="116"/>
    </row>
    <row r="1082" spans="2:21" ht="12.75">
      <c r="B1082" s="259"/>
      <c r="C1082" s="259"/>
      <c r="D1082" s="217"/>
      <c r="E1082" s="217"/>
      <c r="F1082" s="216"/>
      <c r="G1082" s="258"/>
      <c r="H1082" s="259"/>
      <c r="I1082" s="260"/>
      <c r="J1082" s="32" t="s">
        <v>1836</v>
      </c>
      <c r="K1082" s="42">
        <f>SUM(K1080:K1081)</f>
        <v>0</v>
      </c>
      <c r="U1082" s="116"/>
    </row>
    <row r="1083" spans="2:21" ht="12.75">
      <c r="B1083" s="259"/>
      <c r="C1083" s="259"/>
      <c r="D1083" s="217"/>
      <c r="E1083" s="217"/>
      <c r="F1083" s="216"/>
      <c r="G1083" s="258"/>
      <c r="H1083" s="259"/>
      <c r="I1083" s="260"/>
      <c r="J1083" s="261"/>
      <c r="K1083" s="316"/>
      <c r="U1083" s="116"/>
    </row>
    <row r="1084" spans="2:21" ht="12.75">
      <c r="B1084" s="259"/>
      <c r="C1084" s="259"/>
      <c r="D1084" s="217"/>
      <c r="E1084" s="217"/>
      <c r="F1084" s="216"/>
      <c r="G1084" s="258"/>
      <c r="H1084" s="259"/>
      <c r="I1084" s="260"/>
      <c r="J1084" s="261"/>
      <c r="K1084" s="316"/>
      <c r="U1084" s="116"/>
    </row>
    <row r="1085" spans="2:21" ht="12.75">
      <c r="B1085" s="45" t="s">
        <v>1837</v>
      </c>
      <c r="K1085" s="116"/>
      <c r="O1085" s="77">
        <v>27952</v>
      </c>
      <c r="U1085" s="116"/>
    </row>
    <row r="1086" spans="2:21" ht="26.25">
      <c r="B1086" s="265"/>
      <c r="C1086" s="265"/>
      <c r="D1086" s="218" t="s">
        <v>19</v>
      </c>
      <c r="E1086" s="218" t="s">
        <v>1303</v>
      </c>
      <c r="F1086" s="114" t="s">
        <v>1304</v>
      </c>
      <c r="G1086" s="264" t="s">
        <v>39</v>
      </c>
      <c r="H1086" s="265" t="s">
        <v>39</v>
      </c>
      <c r="I1086" s="219">
        <v>240</v>
      </c>
      <c r="J1086" s="161">
        <v>0</v>
      </c>
      <c r="K1086" s="162">
        <f>J1086*I1086</f>
        <v>0</v>
      </c>
      <c r="O1086" s="77">
        <v>66905</v>
      </c>
      <c r="P1086" s="77">
        <v>27952</v>
      </c>
      <c r="R1086" s="77">
        <v>7451</v>
      </c>
      <c r="U1086" s="116"/>
    </row>
    <row r="1087" spans="2:21" ht="12.75">
      <c r="B1087" s="259"/>
      <c r="C1087" s="259"/>
      <c r="D1087" s="217"/>
      <c r="E1087" s="217"/>
      <c r="F1087" s="216"/>
      <c r="G1087" s="258"/>
      <c r="H1087" s="259"/>
      <c r="I1087" s="260"/>
      <c r="J1087" s="32" t="s">
        <v>1838</v>
      </c>
      <c r="K1087" s="42">
        <f>SUM(K1086)</f>
        <v>0</v>
      </c>
      <c r="U1087" s="116"/>
    </row>
    <row r="1088" spans="2:21" ht="12.75">
      <c r="B1088" s="259"/>
      <c r="C1088" s="259"/>
      <c r="D1088" s="217"/>
      <c r="E1088" s="217"/>
      <c r="F1088" s="216"/>
      <c r="G1088" s="258"/>
      <c r="H1088" s="259"/>
      <c r="I1088" s="260"/>
      <c r="J1088" s="32" t="s">
        <v>1839</v>
      </c>
      <c r="K1088" s="42">
        <f>K1087+K1082+K1076</f>
        <v>0</v>
      </c>
      <c r="U1088" s="116"/>
    </row>
    <row r="1089" spans="2:21" ht="12.75">
      <c r="B1089" s="259"/>
      <c r="C1089" s="259"/>
      <c r="D1089" s="217"/>
      <c r="E1089" s="217"/>
      <c r="F1089" s="216"/>
      <c r="G1089" s="258"/>
      <c r="H1089" s="259"/>
      <c r="I1089" s="260"/>
      <c r="J1089" s="261"/>
      <c r="K1089" s="316"/>
      <c r="U1089" s="116"/>
    </row>
    <row r="1090" spans="2:21" ht="12.75">
      <c r="B1090" s="259"/>
      <c r="C1090" s="259"/>
      <c r="D1090" s="217"/>
      <c r="E1090" s="217"/>
      <c r="F1090" s="216"/>
      <c r="G1090" s="258"/>
      <c r="H1090" s="259"/>
      <c r="I1090" s="260"/>
      <c r="J1090" s="261"/>
      <c r="K1090" s="316"/>
      <c r="U1090" s="116"/>
    </row>
    <row r="1091" spans="2:21" ht="12.75">
      <c r="B1091" s="45" t="s">
        <v>1840</v>
      </c>
      <c r="K1091" s="116"/>
      <c r="O1091" s="77">
        <v>27953</v>
      </c>
      <c r="U1091" s="116"/>
    </row>
    <row r="1092" spans="2:21" ht="12.75">
      <c r="B1092" s="45" t="s">
        <v>1841</v>
      </c>
      <c r="K1092" s="116"/>
      <c r="O1092" s="77">
        <v>27954</v>
      </c>
      <c r="U1092" s="116"/>
    </row>
    <row r="1093" spans="2:21" s="129" customFormat="1" ht="26.25">
      <c r="B1093" s="237"/>
      <c r="C1093" s="237"/>
      <c r="D1093" s="233" t="s">
        <v>19</v>
      </c>
      <c r="E1093" s="233" t="s">
        <v>1356</v>
      </c>
      <c r="F1093" s="136" t="s">
        <v>1357</v>
      </c>
      <c r="G1093" s="238" t="s">
        <v>112</v>
      </c>
      <c r="H1093" s="237" t="s">
        <v>112</v>
      </c>
      <c r="I1093" s="130">
        <v>6</v>
      </c>
      <c r="J1093" s="239">
        <v>0</v>
      </c>
      <c r="K1093" s="240">
        <f aca="true" t="shared" si="11" ref="K1093:K1098">J1093*I1093</f>
        <v>0</v>
      </c>
      <c r="L1093" s="241"/>
      <c r="M1093" s="241"/>
      <c r="N1093" s="241"/>
      <c r="O1093" s="129">
        <v>67042</v>
      </c>
      <c r="P1093" s="129">
        <v>28029</v>
      </c>
      <c r="R1093" s="129">
        <v>8490</v>
      </c>
      <c r="U1093" s="240"/>
    </row>
    <row r="1094" spans="2:21" s="129" customFormat="1" ht="26.25">
      <c r="B1094" s="237"/>
      <c r="C1094" s="237"/>
      <c r="D1094" s="233" t="s">
        <v>24</v>
      </c>
      <c r="E1094" s="233" t="s">
        <v>1358</v>
      </c>
      <c r="F1094" s="136" t="s">
        <v>1359</v>
      </c>
      <c r="G1094" s="238" t="s">
        <v>112</v>
      </c>
      <c r="H1094" s="237" t="s">
        <v>112</v>
      </c>
      <c r="I1094" s="130">
        <v>12</v>
      </c>
      <c r="J1094" s="239">
        <v>0</v>
      </c>
      <c r="K1094" s="240">
        <f t="shared" si="11"/>
        <v>0</v>
      </c>
      <c r="L1094" s="241"/>
      <c r="M1094" s="241"/>
      <c r="N1094" s="241"/>
      <c r="O1094" s="129">
        <v>66906</v>
      </c>
      <c r="P1094" s="129">
        <v>27954</v>
      </c>
      <c r="R1094" s="129">
        <v>8492</v>
      </c>
      <c r="U1094" s="240"/>
    </row>
    <row r="1095" spans="2:21" s="129" customFormat="1" ht="39">
      <c r="B1095" s="237"/>
      <c r="C1095" s="237"/>
      <c r="D1095" s="233" t="s">
        <v>27</v>
      </c>
      <c r="E1095" s="233" t="s">
        <v>1360</v>
      </c>
      <c r="F1095" s="136" t="s">
        <v>1571</v>
      </c>
      <c r="G1095" s="238" t="s">
        <v>112</v>
      </c>
      <c r="H1095" s="237" t="s">
        <v>112</v>
      </c>
      <c r="I1095" s="130">
        <v>6</v>
      </c>
      <c r="J1095" s="239">
        <v>0</v>
      </c>
      <c r="K1095" s="240">
        <f t="shared" si="11"/>
        <v>0</v>
      </c>
      <c r="L1095" s="241"/>
      <c r="M1095" s="241"/>
      <c r="N1095" s="241"/>
      <c r="O1095" s="129">
        <v>67043</v>
      </c>
      <c r="P1095" s="129">
        <v>28029</v>
      </c>
      <c r="R1095" s="129">
        <v>8501</v>
      </c>
      <c r="U1095" s="240"/>
    </row>
    <row r="1096" spans="2:21" s="129" customFormat="1" ht="26.25">
      <c r="B1096" s="237"/>
      <c r="C1096" s="237"/>
      <c r="D1096" s="233" t="s">
        <v>28</v>
      </c>
      <c r="E1096" s="233" t="s">
        <v>1362</v>
      </c>
      <c r="F1096" s="136" t="s">
        <v>1363</v>
      </c>
      <c r="G1096" s="238" t="s">
        <v>112</v>
      </c>
      <c r="H1096" s="237" t="s">
        <v>112</v>
      </c>
      <c r="I1096" s="130">
        <v>12</v>
      </c>
      <c r="J1096" s="239">
        <v>0</v>
      </c>
      <c r="K1096" s="240">
        <f t="shared" si="11"/>
        <v>0</v>
      </c>
      <c r="L1096" s="241"/>
      <c r="M1096" s="241"/>
      <c r="N1096" s="241"/>
      <c r="O1096" s="129">
        <v>66907</v>
      </c>
      <c r="P1096" s="129">
        <v>27954</v>
      </c>
      <c r="R1096" s="129">
        <v>8502</v>
      </c>
      <c r="U1096" s="240"/>
    </row>
    <row r="1097" spans="2:21" s="129" customFormat="1" ht="26.25">
      <c r="B1097" s="332"/>
      <c r="C1097" s="332"/>
      <c r="D1097" s="333" t="s">
        <v>29</v>
      </c>
      <c r="E1097" s="333" t="s">
        <v>1364</v>
      </c>
      <c r="F1097" s="334" t="s">
        <v>1365</v>
      </c>
      <c r="G1097" s="335" t="s">
        <v>21</v>
      </c>
      <c r="H1097" s="332" t="s">
        <v>22</v>
      </c>
      <c r="I1097" s="157">
        <v>2</v>
      </c>
      <c r="J1097" s="336">
        <v>0</v>
      </c>
      <c r="K1097" s="225">
        <f t="shared" si="11"/>
        <v>0</v>
      </c>
      <c r="L1097" s="241"/>
      <c r="M1097" s="241"/>
      <c r="N1097" s="241"/>
      <c r="O1097" s="129">
        <v>67044</v>
      </c>
      <c r="P1097" s="129">
        <v>28029</v>
      </c>
      <c r="R1097" s="129">
        <v>8554</v>
      </c>
      <c r="U1097" s="240"/>
    </row>
    <row r="1098" spans="2:21" s="129" customFormat="1" ht="26.25">
      <c r="B1098" s="337"/>
      <c r="C1098" s="337"/>
      <c r="D1098" s="228" t="s">
        <v>62</v>
      </c>
      <c r="E1098" s="228" t="s">
        <v>1366</v>
      </c>
      <c r="F1098" s="338" t="s">
        <v>1367</v>
      </c>
      <c r="G1098" s="231" t="s">
        <v>21</v>
      </c>
      <c r="H1098" s="337" t="s">
        <v>22</v>
      </c>
      <c r="I1098" s="144">
        <v>2</v>
      </c>
      <c r="J1098" s="229">
        <v>0</v>
      </c>
      <c r="K1098" s="230">
        <f t="shared" si="11"/>
        <v>0</v>
      </c>
      <c r="L1098" s="241"/>
      <c r="M1098" s="241"/>
      <c r="N1098" s="241"/>
      <c r="O1098" s="129">
        <v>66908</v>
      </c>
      <c r="P1098" s="129">
        <v>27954</v>
      </c>
      <c r="R1098" s="129">
        <v>8556</v>
      </c>
      <c r="U1098" s="240"/>
    </row>
    <row r="1099" spans="2:21" ht="12.75">
      <c r="B1099" s="259"/>
      <c r="C1099" s="259"/>
      <c r="D1099" s="217"/>
      <c r="E1099" s="217"/>
      <c r="F1099" s="216"/>
      <c r="G1099" s="258"/>
      <c r="H1099" s="259"/>
      <c r="I1099" s="260"/>
      <c r="J1099" s="32" t="s">
        <v>1842</v>
      </c>
      <c r="K1099" s="42">
        <f>SUM(K1093:K1098)</f>
        <v>0</v>
      </c>
      <c r="U1099" s="116"/>
    </row>
    <row r="1100" spans="2:21" ht="12.75">
      <c r="B1100" s="259"/>
      <c r="C1100" s="259"/>
      <c r="D1100" s="217"/>
      <c r="E1100" s="217"/>
      <c r="F1100" s="216"/>
      <c r="G1100" s="258"/>
      <c r="H1100" s="259"/>
      <c r="I1100" s="260"/>
      <c r="J1100" s="32" t="s">
        <v>1843</v>
      </c>
      <c r="K1100" s="42">
        <f>K1099</f>
        <v>0</v>
      </c>
      <c r="U1100" s="116"/>
    </row>
    <row r="1101" spans="2:21" ht="12.75">
      <c r="B1101" s="259"/>
      <c r="C1101" s="259"/>
      <c r="D1101" s="217"/>
      <c r="E1101" s="217"/>
      <c r="F1101" s="216"/>
      <c r="G1101" s="258"/>
      <c r="H1101" s="259"/>
      <c r="I1101" s="260"/>
      <c r="J1101" s="261"/>
      <c r="K1101" s="316"/>
      <c r="U1101" s="116"/>
    </row>
    <row r="1102" spans="2:21" ht="12.75">
      <c r="B1102" s="259"/>
      <c r="C1102" s="259"/>
      <c r="D1102" s="217"/>
      <c r="E1102" s="217"/>
      <c r="F1102" s="216"/>
      <c r="G1102" s="258"/>
      <c r="H1102" s="259"/>
      <c r="I1102" s="260"/>
      <c r="J1102" s="261"/>
      <c r="K1102" s="316"/>
      <c r="U1102" s="116"/>
    </row>
    <row r="1103" spans="2:21" ht="12.75">
      <c r="B1103" s="45" t="s">
        <v>1844</v>
      </c>
      <c r="K1103" s="116"/>
      <c r="O1103" s="77">
        <v>27955</v>
      </c>
      <c r="U1103" s="116"/>
    </row>
    <row r="1104" spans="2:21" ht="12.75">
      <c r="B1104" s="45" t="s">
        <v>1845</v>
      </c>
      <c r="K1104" s="116"/>
      <c r="O1104" s="77">
        <v>31257</v>
      </c>
      <c r="U1104" s="116"/>
    </row>
    <row r="1105" spans="4:21" ht="39">
      <c r="D1105" s="194" t="s">
        <v>19</v>
      </c>
      <c r="E1105" s="194" t="s">
        <v>1081</v>
      </c>
      <c r="F1105" s="113" t="s">
        <v>2309</v>
      </c>
      <c r="G1105" s="118" t="s">
        <v>21</v>
      </c>
      <c r="H1105" s="45" t="s">
        <v>22</v>
      </c>
      <c r="I1105" s="220">
        <v>4</v>
      </c>
      <c r="J1105" s="252">
        <v>0</v>
      </c>
      <c r="K1105" s="116">
        <f>J1105*I1105</f>
        <v>0</v>
      </c>
      <c r="O1105" s="77">
        <v>72843</v>
      </c>
      <c r="P1105" s="77">
        <v>31257</v>
      </c>
      <c r="R1105" s="77">
        <v>26408</v>
      </c>
      <c r="U1105" s="116"/>
    </row>
    <row r="1106" spans="4:21" ht="26.25">
      <c r="D1106" s="194" t="s">
        <v>24</v>
      </c>
      <c r="E1106" s="194" t="s">
        <v>1522</v>
      </c>
      <c r="F1106" s="113" t="s">
        <v>1523</v>
      </c>
      <c r="G1106" s="118" t="s">
        <v>21</v>
      </c>
      <c r="H1106" s="45" t="s">
        <v>22</v>
      </c>
      <c r="I1106" s="220">
        <v>1</v>
      </c>
      <c r="J1106" s="252">
        <v>0</v>
      </c>
      <c r="K1106" s="116">
        <f>J1106*I1106</f>
        <v>0</v>
      </c>
      <c r="O1106" s="77">
        <v>72844</v>
      </c>
      <c r="P1106" s="77">
        <v>31257</v>
      </c>
      <c r="R1106" s="77">
        <v>10769</v>
      </c>
      <c r="U1106" s="116"/>
    </row>
    <row r="1107" spans="4:21" ht="39">
      <c r="D1107" s="194" t="s">
        <v>27</v>
      </c>
      <c r="E1107" s="194" t="s">
        <v>1524</v>
      </c>
      <c r="F1107" s="113" t="s">
        <v>1525</v>
      </c>
      <c r="G1107" s="118" t="s">
        <v>21</v>
      </c>
      <c r="H1107" s="45" t="s">
        <v>22</v>
      </c>
      <c r="I1107" s="220">
        <v>2</v>
      </c>
      <c r="J1107" s="252">
        <v>0</v>
      </c>
      <c r="K1107" s="116">
        <f>J1107*I1107</f>
        <v>0</v>
      </c>
      <c r="O1107" s="77">
        <v>72845</v>
      </c>
      <c r="P1107" s="77">
        <v>31257</v>
      </c>
      <c r="R1107" s="77">
        <v>10727</v>
      </c>
      <c r="U1107" s="116"/>
    </row>
    <row r="1108" spans="2:21" ht="39">
      <c r="B1108" s="265"/>
      <c r="C1108" s="265"/>
      <c r="D1108" s="218" t="s">
        <v>28</v>
      </c>
      <c r="E1108" s="218" t="s">
        <v>1384</v>
      </c>
      <c r="F1108" s="114" t="s">
        <v>1385</v>
      </c>
      <c r="G1108" s="264" t="s">
        <v>21</v>
      </c>
      <c r="H1108" s="265" t="s">
        <v>22</v>
      </c>
      <c r="I1108" s="219">
        <v>2</v>
      </c>
      <c r="J1108" s="161">
        <v>0</v>
      </c>
      <c r="K1108" s="162">
        <f>J1108*I1108</f>
        <v>0</v>
      </c>
      <c r="O1108" s="77">
        <v>72847</v>
      </c>
      <c r="P1108" s="77">
        <v>31257</v>
      </c>
      <c r="R1108" s="77">
        <v>10788</v>
      </c>
      <c r="U1108" s="116"/>
    </row>
    <row r="1109" spans="2:21" ht="12.75">
      <c r="B1109" s="259"/>
      <c r="C1109" s="259"/>
      <c r="D1109" s="217"/>
      <c r="E1109" s="217"/>
      <c r="F1109" s="216"/>
      <c r="G1109" s="258"/>
      <c r="H1109" s="259"/>
      <c r="I1109" s="260"/>
      <c r="J1109" s="32" t="s">
        <v>1846</v>
      </c>
      <c r="K1109" s="42">
        <f>SUM(K1105:K1108)</f>
        <v>0</v>
      </c>
      <c r="U1109" s="116"/>
    </row>
    <row r="1110" spans="2:21" ht="12.75">
      <c r="B1110" s="259"/>
      <c r="C1110" s="259"/>
      <c r="D1110" s="217"/>
      <c r="E1110" s="217"/>
      <c r="F1110" s="216"/>
      <c r="G1110" s="258"/>
      <c r="H1110" s="259"/>
      <c r="I1110" s="260"/>
      <c r="J1110" s="261"/>
      <c r="K1110" s="316"/>
      <c r="U1110" s="116"/>
    </row>
    <row r="1111" spans="2:21" ht="12.75">
      <c r="B1111" s="259"/>
      <c r="C1111" s="259"/>
      <c r="D1111" s="217"/>
      <c r="E1111" s="217"/>
      <c r="F1111" s="216"/>
      <c r="G1111" s="258"/>
      <c r="H1111" s="259"/>
      <c r="I1111" s="260"/>
      <c r="J1111" s="261"/>
      <c r="K1111" s="316"/>
      <c r="U1111" s="116"/>
    </row>
    <row r="1112" spans="2:21" ht="12.75">
      <c r="B1112" s="45" t="s">
        <v>1847</v>
      </c>
      <c r="K1112" s="116"/>
      <c r="O1112" s="77">
        <v>29603</v>
      </c>
      <c r="U1112" s="116"/>
    </row>
    <row r="1113" spans="4:21" ht="39">
      <c r="D1113" s="194" t="s">
        <v>19</v>
      </c>
      <c r="E1113" s="194" t="s">
        <v>1395</v>
      </c>
      <c r="F1113" s="113" t="s">
        <v>1396</v>
      </c>
      <c r="G1113" s="118" t="s">
        <v>112</v>
      </c>
      <c r="H1113" s="45" t="s">
        <v>112</v>
      </c>
      <c r="I1113" s="220">
        <v>425</v>
      </c>
      <c r="J1113" s="252">
        <v>0</v>
      </c>
      <c r="K1113" s="116">
        <f>J1113*I1113</f>
        <v>0</v>
      </c>
      <c r="O1113" s="77">
        <v>69902</v>
      </c>
      <c r="P1113" s="77">
        <v>29603</v>
      </c>
      <c r="R1113" s="77">
        <v>10835</v>
      </c>
      <c r="U1113" s="116"/>
    </row>
    <row r="1114" spans="4:21" ht="26.25">
      <c r="D1114" s="194" t="s">
        <v>24</v>
      </c>
      <c r="E1114" s="194" t="s">
        <v>1397</v>
      </c>
      <c r="F1114" s="113" t="s">
        <v>1398</v>
      </c>
      <c r="G1114" s="118" t="s">
        <v>112</v>
      </c>
      <c r="H1114" s="45" t="s">
        <v>112</v>
      </c>
      <c r="I1114" s="220">
        <v>160</v>
      </c>
      <c r="J1114" s="252">
        <v>0</v>
      </c>
      <c r="K1114" s="116">
        <f>J1114*I1114</f>
        <v>0</v>
      </c>
      <c r="O1114" s="77">
        <v>69903</v>
      </c>
      <c r="P1114" s="77">
        <v>29603</v>
      </c>
      <c r="Q1114" s="77">
        <v>69902</v>
      </c>
      <c r="R1114" s="77">
        <v>10909</v>
      </c>
      <c r="U1114" s="116"/>
    </row>
    <row r="1115" spans="4:21" ht="39">
      <c r="D1115" s="194" t="s">
        <v>27</v>
      </c>
      <c r="E1115" s="194" t="s">
        <v>1413</v>
      </c>
      <c r="F1115" s="113" t="s">
        <v>1414</v>
      </c>
      <c r="G1115" s="118" t="s">
        <v>112</v>
      </c>
      <c r="H1115" s="45" t="s">
        <v>112</v>
      </c>
      <c r="I1115" s="220">
        <v>5</v>
      </c>
      <c r="J1115" s="252">
        <v>0</v>
      </c>
      <c r="K1115" s="116">
        <f>J1115*I1115</f>
        <v>0</v>
      </c>
      <c r="O1115" s="77">
        <v>69912</v>
      </c>
      <c r="P1115" s="77">
        <v>29603</v>
      </c>
      <c r="R1115" s="77">
        <v>10839</v>
      </c>
      <c r="U1115" s="116"/>
    </row>
    <row r="1116" spans="2:21" ht="26.25">
      <c r="B1116" s="265"/>
      <c r="C1116" s="265"/>
      <c r="D1116" s="218" t="s">
        <v>28</v>
      </c>
      <c r="E1116" s="218" t="s">
        <v>1415</v>
      </c>
      <c r="F1116" s="114" t="s">
        <v>1416</v>
      </c>
      <c r="G1116" s="264" t="s">
        <v>112</v>
      </c>
      <c r="H1116" s="265" t="s">
        <v>112</v>
      </c>
      <c r="I1116" s="219">
        <v>5</v>
      </c>
      <c r="J1116" s="161">
        <v>0</v>
      </c>
      <c r="K1116" s="162">
        <f>J1116*I1116</f>
        <v>0</v>
      </c>
      <c r="O1116" s="77">
        <v>69913</v>
      </c>
      <c r="P1116" s="77">
        <v>29603</v>
      </c>
      <c r="Q1116" s="77">
        <v>69912</v>
      </c>
      <c r="R1116" s="77">
        <v>10901</v>
      </c>
      <c r="U1116" s="116"/>
    </row>
    <row r="1117" spans="2:21" ht="12.75">
      <c r="B1117" s="259"/>
      <c r="C1117" s="259"/>
      <c r="D1117" s="217"/>
      <c r="E1117" s="217"/>
      <c r="F1117" s="216"/>
      <c r="G1117" s="258"/>
      <c r="H1117" s="259"/>
      <c r="I1117" s="260"/>
      <c r="J1117" s="32" t="s">
        <v>1848</v>
      </c>
      <c r="K1117" s="42">
        <f>SUM(K1113:K1116)</f>
        <v>0</v>
      </c>
      <c r="U1117" s="116"/>
    </row>
    <row r="1118" spans="2:21" ht="12.75">
      <c r="B1118" s="259"/>
      <c r="C1118" s="259"/>
      <c r="D1118" s="217"/>
      <c r="E1118" s="217"/>
      <c r="F1118" s="216"/>
      <c r="G1118" s="258"/>
      <c r="H1118" s="259"/>
      <c r="I1118" s="260"/>
      <c r="J1118" s="261"/>
      <c r="K1118" s="316"/>
      <c r="U1118" s="116"/>
    </row>
    <row r="1119" spans="2:21" ht="12.75">
      <c r="B1119" s="259"/>
      <c r="C1119" s="259"/>
      <c r="D1119" s="217"/>
      <c r="E1119" s="217"/>
      <c r="F1119" s="216"/>
      <c r="G1119" s="258"/>
      <c r="H1119" s="259"/>
      <c r="I1119" s="260"/>
      <c r="J1119" s="261"/>
      <c r="K1119" s="316"/>
      <c r="U1119" s="116"/>
    </row>
    <row r="1120" spans="2:21" ht="12.75">
      <c r="B1120" s="45" t="s">
        <v>1849</v>
      </c>
      <c r="C1120" s="45" t="s">
        <v>1477</v>
      </c>
      <c r="K1120" s="116"/>
      <c r="O1120" s="77">
        <v>31608</v>
      </c>
      <c r="U1120" s="116"/>
    </row>
    <row r="1121" spans="2:21" ht="39">
      <c r="B1121" s="259"/>
      <c r="C1121" s="259"/>
      <c r="D1121" s="217" t="s">
        <v>19</v>
      </c>
      <c r="E1121" s="217" t="s">
        <v>1425</v>
      </c>
      <c r="F1121" s="216" t="s">
        <v>2484</v>
      </c>
      <c r="G1121" s="258" t="s">
        <v>21</v>
      </c>
      <c r="H1121" s="259" t="s">
        <v>22</v>
      </c>
      <c r="I1121" s="260">
        <v>10</v>
      </c>
      <c r="J1121" s="261">
        <v>0</v>
      </c>
      <c r="K1121" s="316">
        <f>J1121*I1121</f>
        <v>0</v>
      </c>
      <c r="O1121" s="77">
        <v>73498</v>
      </c>
      <c r="P1121" s="77">
        <v>31604</v>
      </c>
      <c r="R1121" s="77">
        <v>11037</v>
      </c>
      <c r="U1121" s="116"/>
    </row>
    <row r="1122" spans="2:21" ht="39">
      <c r="B1122" s="265"/>
      <c r="C1122" s="265"/>
      <c r="D1122" s="218" t="s">
        <v>24</v>
      </c>
      <c r="E1122" s="218" t="s">
        <v>2470</v>
      </c>
      <c r="F1122" s="114" t="s">
        <v>2471</v>
      </c>
      <c r="G1122" s="264" t="s">
        <v>21</v>
      </c>
      <c r="H1122" s="265" t="s">
        <v>22</v>
      </c>
      <c r="I1122" s="219">
        <v>10</v>
      </c>
      <c r="J1122" s="161">
        <v>0</v>
      </c>
      <c r="K1122" s="162">
        <f>J1122*I1122</f>
        <v>0</v>
      </c>
      <c r="O1122" s="77">
        <v>73498</v>
      </c>
      <c r="P1122" s="77">
        <v>31604</v>
      </c>
      <c r="R1122" s="77">
        <v>11037</v>
      </c>
      <c r="U1122" s="116"/>
    </row>
    <row r="1123" spans="2:21" ht="12.75">
      <c r="B1123" s="259"/>
      <c r="C1123" s="259"/>
      <c r="D1123" s="217"/>
      <c r="E1123" s="217"/>
      <c r="F1123" s="216"/>
      <c r="G1123" s="258"/>
      <c r="H1123" s="259"/>
      <c r="I1123" s="260"/>
      <c r="J1123" s="32" t="s">
        <v>1850</v>
      </c>
      <c r="K1123" s="42">
        <f>SUM(K1121:K1122)</f>
        <v>0</v>
      </c>
      <c r="U1123" s="116"/>
    </row>
    <row r="1124" spans="2:21" ht="12.75">
      <c r="B1124" s="259"/>
      <c r="C1124" s="259"/>
      <c r="D1124" s="217"/>
      <c r="E1124" s="217"/>
      <c r="F1124" s="216"/>
      <c r="G1124" s="258"/>
      <c r="H1124" s="259"/>
      <c r="I1124" s="260"/>
      <c r="J1124" s="32" t="s">
        <v>1851</v>
      </c>
      <c r="K1124" s="42">
        <f>K1123+K1117+K1109</f>
        <v>0</v>
      </c>
      <c r="U1124" s="116"/>
    </row>
    <row r="1125" spans="2:21" ht="12.75">
      <c r="B1125" s="259"/>
      <c r="C1125" s="259"/>
      <c r="D1125" s="217"/>
      <c r="E1125" s="217"/>
      <c r="F1125" s="216"/>
      <c r="G1125" s="258"/>
      <c r="H1125" s="259"/>
      <c r="I1125" s="260"/>
      <c r="J1125" s="32" t="s">
        <v>1852</v>
      </c>
      <c r="K1125" s="42">
        <f>K1124+K1100+K1088+K1069+K1030</f>
        <v>0</v>
      </c>
      <c r="U1125" s="116"/>
    </row>
    <row r="1126" spans="2:21" ht="12.75">
      <c r="B1126" s="259"/>
      <c r="C1126" s="259"/>
      <c r="D1126" s="217"/>
      <c r="E1126" s="217"/>
      <c r="F1126" s="216"/>
      <c r="G1126" s="258"/>
      <c r="H1126" s="259"/>
      <c r="I1126" s="260"/>
      <c r="J1126" s="261"/>
      <c r="K1126" s="316"/>
      <c r="U1126" s="116"/>
    </row>
    <row r="1127" spans="2:21" ht="12.75">
      <c r="B1127" s="259"/>
      <c r="C1127" s="259"/>
      <c r="D1127" s="217"/>
      <c r="E1127" s="217"/>
      <c r="F1127" s="216"/>
      <c r="G1127" s="258"/>
      <c r="H1127" s="259"/>
      <c r="I1127" s="260"/>
      <c r="J1127" s="261"/>
      <c r="K1127" s="316"/>
      <c r="U1127" s="116"/>
    </row>
    <row r="1128" spans="2:21" ht="12.75">
      <c r="B1128" s="45" t="s">
        <v>1853</v>
      </c>
      <c r="K1128" s="116"/>
      <c r="O1128" s="77">
        <v>27959</v>
      </c>
      <c r="U1128" s="116"/>
    </row>
    <row r="1129" spans="2:15" ht="12.75">
      <c r="B1129" s="45" t="s">
        <v>2158</v>
      </c>
      <c r="O1129" s="77">
        <v>27902</v>
      </c>
    </row>
    <row r="1130" spans="2:21" ht="12.75">
      <c r="B1130" s="45" t="s">
        <v>2159</v>
      </c>
      <c r="K1130" s="116"/>
      <c r="O1130" s="77">
        <v>27993</v>
      </c>
      <c r="U1130" s="116"/>
    </row>
    <row r="1131" spans="4:21" ht="26.25">
      <c r="D1131" s="194" t="s">
        <v>19</v>
      </c>
      <c r="E1131" s="194" t="s">
        <v>121</v>
      </c>
      <c r="F1131" s="113" t="s">
        <v>996</v>
      </c>
      <c r="G1131" s="118" t="s">
        <v>118</v>
      </c>
      <c r="H1131" s="45" t="s">
        <v>119</v>
      </c>
      <c r="I1131" s="328">
        <v>0.049</v>
      </c>
      <c r="J1131" s="252">
        <v>0</v>
      </c>
      <c r="K1131" s="116">
        <f>J1131*I1131</f>
        <v>0</v>
      </c>
      <c r="O1131" s="77">
        <v>66987</v>
      </c>
      <c r="P1131" s="77">
        <v>27993</v>
      </c>
      <c r="R1131" s="77">
        <v>4925</v>
      </c>
      <c r="U1131" s="116"/>
    </row>
    <row r="1132" spans="2:21" ht="26.25">
      <c r="B1132" s="265"/>
      <c r="C1132" s="265"/>
      <c r="D1132" s="218" t="s">
        <v>24</v>
      </c>
      <c r="E1132" s="218" t="s">
        <v>997</v>
      </c>
      <c r="F1132" s="114" t="s">
        <v>998</v>
      </c>
      <c r="G1132" s="264" t="s">
        <v>21</v>
      </c>
      <c r="H1132" s="265" t="s">
        <v>22</v>
      </c>
      <c r="I1132" s="219">
        <v>3</v>
      </c>
      <c r="J1132" s="161">
        <v>0</v>
      </c>
      <c r="K1132" s="162">
        <f>J1132*I1132</f>
        <v>0</v>
      </c>
      <c r="O1132" s="77">
        <v>66988</v>
      </c>
      <c r="P1132" s="77">
        <v>27993</v>
      </c>
      <c r="R1132" s="77">
        <v>4935</v>
      </c>
      <c r="U1132" s="116"/>
    </row>
    <row r="1133" spans="2:21" ht="12.75">
      <c r="B1133" s="259"/>
      <c r="C1133" s="259"/>
      <c r="D1133" s="217"/>
      <c r="E1133" s="217"/>
      <c r="F1133" s="216"/>
      <c r="G1133" s="258"/>
      <c r="H1133" s="259"/>
      <c r="I1133" s="260"/>
      <c r="J1133" s="32" t="s">
        <v>2160</v>
      </c>
      <c r="K1133" s="42">
        <f>SUM(K1131:K1132)</f>
        <v>0</v>
      </c>
      <c r="U1133" s="116"/>
    </row>
    <row r="1134" spans="1:21" ht="12.75">
      <c r="A1134" s="327"/>
      <c r="B1134" s="259"/>
      <c r="C1134" s="259"/>
      <c r="D1134" s="217"/>
      <c r="E1134" s="217"/>
      <c r="F1134" s="216"/>
      <c r="G1134" s="258"/>
      <c r="H1134" s="259"/>
      <c r="I1134" s="260"/>
      <c r="J1134" s="32" t="s">
        <v>2161</v>
      </c>
      <c r="K1134" s="125">
        <f>K1133</f>
        <v>0</v>
      </c>
      <c r="U1134" s="116"/>
    </row>
    <row r="1135" spans="1:21" ht="12.75">
      <c r="A1135" s="327"/>
      <c r="B1135" s="259"/>
      <c r="C1135" s="259"/>
      <c r="D1135" s="217"/>
      <c r="E1135" s="217"/>
      <c r="F1135" s="216"/>
      <c r="G1135" s="258"/>
      <c r="H1135" s="259"/>
      <c r="I1135" s="260"/>
      <c r="J1135" s="32"/>
      <c r="K1135" s="125"/>
      <c r="U1135" s="116"/>
    </row>
    <row r="1136" spans="1:21" ht="12.75">
      <c r="A1136" s="327"/>
      <c r="B1136" s="259"/>
      <c r="C1136" s="259"/>
      <c r="D1136" s="217"/>
      <c r="E1136" s="217"/>
      <c r="F1136" s="216"/>
      <c r="G1136" s="258"/>
      <c r="H1136" s="259"/>
      <c r="I1136" s="260"/>
      <c r="J1136" s="32"/>
      <c r="K1136" s="125"/>
      <c r="U1136" s="116"/>
    </row>
    <row r="1137" spans="2:21" s="129" customFormat="1" ht="12.75">
      <c r="B1137" s="237" t="s">
        <v>2213</v>
      </c>
      <c r="C1137" s="237"/>
      <c r="D1137" s="233"/>
      <c r="E1137" s="233"/>
      <c r="F1137" s="136"/>
      <c r="G1137" s="238"/>
      <c r="H1137" s="237"/>
      <c r="I1137" s="130"/>
      <c r="J1137" s="239"/>
      <c r="K1137" s="240"/>
      <c r="L1137" s="241"/>
      <c r="M1137" s="241"/>
      <c r="N1137" s="241"/>
      <c r="O1137" s="129">
        <v>28017</v>
      </c>
      <c r="U1137" s="240"/>
    </row>
    <row r="1138" spans="2:21" s="129" customFormat="1" ht="12.75">
      <c r="B1138" s="237" t="s">
        <v>2214</v>
      </c>
      <c r="C1138" s="237"/>
      <c r="D1138" s="233"/>
      <c r="E1138" s="233"/>
      <c r="F1138" s="136"/>
      <c r="G1138" s="238"/>
      <c r="H1138" s="237"/>
      <c r="I1138" s="130"/>
      <c r="J1138" s="239"/>
      <c r="K1138" s="240"/>
      <c r="L1138" s="241"/>
      <c r="M1138" s="241"/>
      <c r="N1138" s="241"/>
      <c r="O1138" s="129">
        <v>28018</v>
      </c>
      <c r="U1138" s="240"/>
    </row>
    <row r="1139" spans="2:21" s="129" customFormat="1" ht="12.75">
      <c r="B1139" s="301"/>
      <c r="C1139" s="301"/>
      <c r="D1139" s="235" t="s">
        <v>19</v>
      </c>
      <c r="E1139" s="235" t="s">
        <v>1059</v>
      </c>
      <c r="F1139" s="143" t="s">
        <v>1060</v>
      </c>
      <c r="G1139" s="300" t="s">
        <v>34</v>
      </c>
      <c r="H1139" s="301" t="s">
        <v>34</v>
      </c>
      <c r="I1139" s="144">
        <v>54</v>
      </c>
      <c r="J1139" s="302">
        <v>0</v>
      </c>
      <c r="K1139" s="230">
        <f>J1139*I1139</f>
        <v>0</v>
      </c>
      <c r="L1139" s="241"/>
      <c r="M1139" s="241"/>
      <c r="N1139" s="241"/>
      <c r="O1139" s="129">
        <v>67025</v>
      </c>
      <c r="P1139" s="129">
        <v>28018</v>
      </c>
      <c r="R1139" s="129">
        <v>5636</v>
      </c>
      <c r="U1139" s="240"/>
    </row>
    <row r="1140" spans="2:21" s="129" customFormat="1" ht="12.75">
      <c r="B1140" s="332"/>
      <c r="C1140" s="332"/>
      <c r="D1140" s="333"/>
      <c r="E1140" s="333"/>
      <c r="F1140" s="334"/>
      <c r="G1140" s="335"/>
      <c r="H1140" s="332"/>
      <c r="I1140" s="157"/>
      <c r="J1140" s="221" t="s">
        <v>2219</v>
      </c>
      <c r="K1140" s="222">
        <f>SUM(K1139:K1139)</f>
        <v>0</v>
      </c>
      <c r="L1140" s="241"/>
      <c r="M1140" s="241"/>
      <c r="N1140" s="241"/>
      <c r="U1140" s="240"/>
    </row>
    <row r="1141" spans="2:21" s="129" customFormat="1" ht="12.75">
      <c r="B1141" s="332"/>
      <c r="C1141" s="332"/>
      <c r="D1141" s="333"/>
      <c r="E1141" s="333"/>
      <c r="F1141" s="334"/>
      <c r="G1141" s="335"/>
      <c r="H1141" s="332"/>
      <c r="I1141" s="157"/>
      <c r="J1141" s="336"/>
      <c r="K1141" s="225"/>
      <c r="L1141" s="241"/>
      <c r="M1141" s="241"/>
      <c r="N1141" s="241"/>
      <c r="U1141" s="240"/>
    </row>
    <row r="1142" spans="2:21" s="129" customFormat="1" ht="12.75">
      <c r="B1142" s="332"/>
      <c r="C1142" s="332"/>
      <c r="D1142" s="333"/>
      <c r="E1142" s="333"/>
      <c r="F1142" s="334"/>
      <c r="G1142" s="335"/>
      <c r="H1142" s="332"/>
      <c r="I1142" s="157"/>
      <c r="J1142" s="336"/>
      <c r="K1142" s="225"/>
      <c r="L1142" s="241"/>
      <c r="M1142" s="241"/>
      <c r="N1142" s="241"/>
      <c r="U1142" s="240"/>
    </row>
    <row r="1143" spans="2:21" s="129" customFormat="1" ht="12.75">
      <c r="B1143" s="237" t="s">
        <v>2215</v>
      </c>
      <c r="C1143" s="237"/>
      <c r="D1143" s="233"/>
      <c r="E1143" s="233"/>
      <c r="F1143" s="136"/>
      <c r="G1143" s="238"/>
      <c r="H1143" s="237"/>
      <c r="I1143" s="130"/>
      <c r="J1143" s="239"/>
      <c r="K1143" s="240"/>
      <c r="L1143" s="241"/>
      <c r="M1143" s="241"/>
      <c r="N1143" s="241"/>
      <c r="O1143" s="129">
        <v>28019</v>
      </c>
      <c r="U1143" s="240"/>
    </row>
    <row r="1144" spans="2:21" s="129" customFormat="1" ht="12.75">
      <c r="B1144" s="337"/>
      <c r="C1144" s="337"/>
      <c r="D1144" s="228" t="s">
        <v>19</v>
      </c>
      <c r="E1144" s="228" t="s">
        <v>142</v>
      </c>
      <c r="F1144" s="338" t="s">
        <v>2174</v>
      </c>
      <c r="G1144" s="231" t="s">
        <v>39</v>
      </c>
      <c r="H1144" s="337" t="s">
        <v>39</v>
      </c>
      <c r="I1144" s="144">
        <v>190</v>
      </c>
      <c r="J1144" s="229">
        <v>0</v>
      </c>
      <c r="K1144" s="230">
        <f>J1144*I1144</f>
        <v>0</v>
      </c>
      <c r="L1144" s="241"/>
      <c r="M1144" s="241"/>
      <c r="N1144" s="241"/>
      <c r="O1144" s="129">
        <v>66996</v>
      </c>
      <c r="P1144" s="129">
        <v>27997</v>
      </c>
      <c r="R1144" s="129">
        <v>5916</v>
      </c>
      <c r="U1144" s="240"/>
    </row>
    <row r="1145" spans="2:21" s="129" customFormat="1" ht="12.75">
      <c r="B1145" s="332"/>
      <c r="C1145" s="332"/>
      <c r="D1145" s="333"/>
      <c r="E1145" s="333"/>
      <c r="F1145" s="334"/>
      <c r="G1145" s="335"/>
      <c r="H1145" s="332"/>
      <c r="I1145" s="157"/>
      <c r="J1145" s="221" t="s">
        <v>2220</v>
      </c>
      <c r="K1145" s="222">
        <f>SUM(K1144:K1144)</f>
        <v>0</v>
      </c>
      <c r="L1145" s="241"/>
      <c r="M1145" s="241"/>
      <c r="N1145" s="241"/>
      <c r="U1145" s="240"/>
    </row>
    <row r="1146" spans="2:21" s="129" customFormat="1" ht="12.75">
      <c r="B1146" s="332"/>
      <c r="C1146" s="332"/>
      <c r="D1146" s="333"/>
      <c r="E1146" s="333"/>
      <c r="F1146" s="334"/>
      <c r="G1146" s="335"/>
      <c r="H1146" s="332"/>
      <c r="I1146" s="157"/>
      <c r="J1146" s="336"/>
      <c r="K1146" s="225"/>
      <c r="L1146" s="241"/>
      <c r="M1146" s="241"/>
      <c r="N1146" s="241"/>
      <c r="U1146" s="240"/>
    </row>
    <row r="1147" spans="2:21" s="129" customFormat="1" ht="12.75">
      <c r="B1147" s="332"/>
      <c r="C1147" s="332"/>
      <c r="D1147" s="333"/>
      <c r="E1147" s="333"/>
      <c r="F1147" s="334"/>
      <c r="G1147" s="335"/>
      <c r="H1147" s="332"/>
      <c r="I1147" s="157"/>
      <c r="J1147" s="336"/>
      <c r="K1147" s="225"/>
      <c r="L1147" s="241"/>
      <c r="M1147" s="241"/>
      <c r="N1147" s="241"/>
      <c r="U1147" s="240"/>
    </row>
    <row r="1148" spans="2:21" s="129" customFormat="1" ht="12.75">
      <c r="B1148" s="237" t="s">
        <v>2216</v>
      </c>
      <c r="C1148" s="237"/>
      <c r="D1148" s="233"/>
      <c r="E1148" s="233"/>
      <c r="F1148" s="136"/>
      <c r="G1148" s="238"/>
      <c r="H1148" s="237"/>
      <c r="I1148" s="130"/>
      <c r="J1148" s="239"/>
      <c r="K1148" s="240"/>
      <c r="L1148" s="241"/>
      <c r="M1148" s="241"/>
      <c r="N1148" s="241"/>
      <c r="O1148" s="129">
        <v>28022</v>
      </c>
      <c r="U1148" s="240"/>
    </row>
    <row r="1149" spans="2:21" s="129" customFormat="1" ht="12.75">
      <c r="B1149" s="237"/>
      <c r="C1149" s="237"/>
      <c r="D1149" s="233" t="s">
        <v>19</v>
      </c>
      <c r="E1149" s="233" t="s">
        <v>1065</v>
      </c>
      <c r="F1149" s="136" t="s">
        <v>1066</v>
      </c>
      <c r="G1149" s="238" t="s">
        <v>34</v>
      </c>
      <c r="H1149" s="237" t="s">
        <v>34</v>
      </c>
      <c r="I1149" s="130">
        <v>54</v>
      </c>
      <c r="J1149" s="239">
        <v>0</v>
      </c>
      <c r="K1149" s="240">
        <f>J1149*I1149</f>
        <v>0</v>
      </c>
      <c r="L1149" s="241"/>
      <c r="M1149" s="241"/>
      <c r="N1149" s="241"/>
      <c r="O1149" s="129">
        <v>67032</v>
      </c>
      <c r="P1149" s="129">
        <v>28022</v>
      </c>
      <c r="R1149" s="129">
        <v>6606</v>
      </c>
      <c r="U1149" s="240"/>
    </row>
    <row r="1150" spans="2:21" s="129" customFormat="1" ht="12.75">
      <c r="B1150" s="337"/>
      <c r="C1150" s="337"/>
      <c r="D1150" s="228" t="s">
        <v>24</v>
      </c>
      <c r="E1150" s="228" t="s">
        <v>1023</v>
      </c>
      <c r="F1150" s="338" t="s">
        <v>1067</v>
      </c>
      <c r="G1150" s="231" t="s">
        <v>34</v>
      </c>
      <c r="H1150" s="337" t="s">
        <v>39</v>
      </c>
      <c r="I1150" s="144">
        <v>54</v>
      </c>
      <c r="J1150" s="229">
        <v>0</v>
      </c>
      <c r="K1150" s="230">
        <f>J1150*I1150</f>
        <v>0</v>
      </c>
      <c r="L1150" s="241"/>
      <c r="M1150" s="241"/>
      <c r="N1150" s="241"/>
      <c r="O1150" s="129">
        <v>67034</v>
      </c>
      <c r="P1150" s="129">
        <v>28022</v>
      </c>
      <c r="R1150" s="129">
        <v>6614</v>
      </c>
      <c r="U1150" s="240"/>
    </row>
    <row r="1151" spans="2:21" s="129" customFormat="1" ht="12.75">
      <c r="B1151" s="332"/>
      <c r="C1151" s="332"/>
      <c r="D1151" s="333"/>
      <c r="E1151" s="333"/>
      <c r="F1151" s="334"/>
      <c r="G1151" s="335"/>
      <c r="H1151" s="332"/>
      <c r="I1151" s="157"/>
      <c r="J1151" s="221" t="s">
        <v>2217</v>
      </c>
      <c r="K1151" s="222">
        <f>SUM(K1149:K1150)</f>
        <v>0</v>
      </c>
      <c r="L1151" s="241"/>
      <c r="M1151" s="241"/>
      <c r="N1151" s="241"/>
      <c r="U1151" s="240"/>
    </row>
    <row r="1152" spans="2:21" s="129" customFormat="1" ht="12.75">
      <c r="B1152" s="332"/>
      <c r="C1152" s="332"/>
      <c r="D1152" s="333"/>
      <c r="E1152" s="333"/>
      <c r="F1152" s="334"/>
      <c r="G1152" s="335"/>
      <c r="H1152" s="332"/>
      <c r="I1152" s="157"/>
      <c r="J1152" s="221" t="s">
        <v>2218</v>
      </c>
      <c r="K1152" s="222">
        <f>K1151+K1145+K1140</f>
        <v>0</v>
      </c>
      <c r="L1152" s="241"/>
      <c r="M1152" s="241"/>
      <c r="N1152" s="241"/>
      <c r="U1152" s="240"/>
    </row>
    <row r="1153" spans="2:21" s="129" customFormat="1" ht="12.75">
      <c r="B1153" s="332"/>
      <c r="C1153" s="332"/>
      <c r="D1153" s="333"/>
      <c r="E1153" s="333"/>
      <c r="F1153" s="334"/>
      <c r="G1153" s="335"/>
      <c r="H1153" s="332"/>
      <c r="I1153" s="157"/>
      <c r="J1153" s="221"/>
      <c r="K1153" s="222"/>
      <c r="L1153" s="241"/>
      <c r="M1153" s="241"/>
      <c r="N1153" s="241"/>
      <c r="U1153" s="240"/>
    </row>
    <row r="1154" spans="2:21" s="129" customFormat="1" ht="12.75">
      <c r="B1154" s="332"/>
      <c r="C1154" s="332"/>
      <c r="D1154" s="333"/>
      <c r="E1154" s="333"/>
      <c r="F1154" s="334"/>
      <c r="G1154" s="335"/>
      <c r="H1154" s="332"/>
      <c r="I1154" s="157"/>
      <c r="J1154" s="221"/>
      <c r="K1154" s="222"/>
      <c r="L1154" s="241"/>
      <c r="M1154" s="241"/>
      <c r="N1154" s="241"/>
      <c r="U1154" s="240"/>
    </row>
    <row r="1155" spans="2:21" ht="12.75">
      <c r="B1155" s="45" t="s">
        <v>1854</v>
      </c>
      <c r="K1155" s="116"/>
      <c r="O1155" s="77">
        <v>27960</v>
      </c>
      <c r="U1155" s="116"/>
    </row>
    <row r="1156" spans="2:21" ht="12.75">
      <c r="B1156" s="45" t="s">
        <v>1855</v>
      </c>
      <c r="K1156" s="116"/>
      <c r="O1156" s="77">
        <v>27961</v>
      </c>
      <c r="U1156" s="116"/>
    </row>
    <row r="1157" spans="2:21" ht="26.25">
      <c r="B1157" s="265"/>
      <c r="C1157" s="265"/>
      <c r="D1157" s="218" t="s">
        <v>19</v>
      </c>
      <c r="E1157" s="218" t="s">
        <v>1285</v>
      </c>
      <c r="F1157" s="114" t="s">
        <v>1286</v>
      </c>
      <c r="G1157" s="264" t="s">
        <v>34</v>
      </c>
      <c r="H1157" s="265" t="s">
        <v>34</v>
      </c>
      <c r="I1157" s="219">
        <v>14</v>
      </c>
      <c r="J1157" s="161">
        <v>0</v>
      </c>
      <c r="K1157" s="162">
        <f>J1157*I1157</f>
        <v>0</v>
      </c>
      <c r="O1157" s="77">
        <v>66915</v>
      </c>
      <c r="P1157" s="77">
        <v>27961</v>
      </c>
      <c r="R1157" s="77">
        <v>6637</v>
      </c>
      <c r="U1157" s="116"/>
    </row>
    <row r="1158" spans="2:21" ht="12.75">
      <c r="B1158" s="259"/>
      <c r="C1158" s="259"/>
      <c r="D1158" s="217"/>
      <c r="E1158" s="217"/>
      <c r="F1158" s="216"/>
      <c r="G1158" s="258"/>
      <c r="H1158" s="259"/>
      <c r="I1158" s="260"/>
      <c r="J1158" s="32" t="s">
        <v>1856</v>
      </c>
      <c r="K1158" s="42">
        <f>SUM(K1157)</f>
        <v>0</v>
      </c>
      <c r="U1158" s="116"/>
    </row>
    <row r="1159" spans="2:21" ht="12.75">
      <c r="B1159" s="259"/>
      <c r="C1159" s="259"/>
      <c r="D1159" s="217"/>
      <c r="E1159" s="217"/>
      <c r="F1159" s="216"/>
      <c r="G1159" s="258"/>
      <c r="H1159" s="259"/>
      <c r="I1159" s="260"/>
      <c r="J1159" s="261"/>
      <c r="K1159" s="316"/>
      <c r="U1159" s="116"/>
    </row>
    <row r="1160" spans="2:21" ht="12.75">
      <c r="B1160" s="259"/>
      <c r="C1160" s="259"/>
      <c r="D1160" s="217"/>
      <c r="E1160" s="217"/>
      <c r="F1160" s="216"/>
      <c r="G1160" s="258"/>
      <c r="H1160" s="259"/>
      <c r="I1160" s="260"/>
      <c r="J1160" s="261"/>
      <c r="K1160" s="316"/>
      <c r="U1160" s="116"/>
    </row>
    <row r="1161" spans="2:21" ht="12.75">
      <c r="B1161" s="45" t="s">
        <v>1857</v>
      </c>
      <c r="K1161" s="116"/>
      <c r="O1161" s="77">
        <v>27962</v>
      </c>
      <c r="U1161" s="116"/>
    </row>
    <row r="1162" spans="2:21" ht="26.25">
      <c r="B1162" s="265"/>
      <c r="C1162" s="265"/>
      <c r="D1162" s="218" t="s">
        <v>19</v>
      </c>
      <c r="E1162" s="218" t="s">
        <v>1561</v>
      </c>
      <c r="F1162" s="114" t="s">
        <v>1858</v>
      </c>
      <c r="G1162" s="264" t="s">
        <v>34</v>
      </c>
      <c r="H1162" s="265" t="s">
        <v>34</v>
      </c>
      <c r="I1162" s="219">
        <v>58</v>
      </c>
      <c r="J1162" s="161">
        <v>0</v>
      </c>
      <c r="K1162" s="162">
        <f>J1162*I1162</f>
        <v>0</v>
      </c>
      <c r="O1162" s="77">
        <v>66916</v>
      </c>
      <c r="P1162" s="77">
        <v>27962</v>
      </c>
      <c r="R1162" s="77">
        <v>6807</v>
      </c>
      <c r="U1162" s="116"/>
    </row>
    <row r="1163" spans="2:21" ht="12.75">
      <c r="B1163" s="259"/>
      <c r="C1163" s="259"/>
      <c r="D1163" s="217"/>
      <c r="E1163" s="217"/>
      <c r="F1163" s="216"/>
      <c r="G1163" s="258"/>
      <c r="H1163" s="259"/>
      <c r="I1163" s="260"/>
      <c r="J1163" s="32" t="s">
        <v>1859</v>
      </c>
      <c r="K1163" s="42">
        <f>SUM(K1162)</f>
        <v>0</v>
      </c>
      <c r="U1163" s="116"/>
    </row>
    <row r="1164" spans="2:21" ht="12.75">
      <c r="B1164" s="259"/>
      <c r="C1164" s="259"/>
      <c r="D1164" s="217"/>
      <c r="E1164" s="217"/>
      <c r="F1164" s="216"/>
      <c r="G1164" s="258"/>
      <c r="H1164" s="259"/>
      <c r="I1164" s="260"/>
      <c r="J1164" s="261"/>
      <c r="K1164" s="316"/>
      <c r="U1164" s="116"/>
    </row>
    <row r="1165" spans="2:21" ht="12.75">
      <c r="B1165" s="259"/>
      <c r="C1165" s="259"/>
      <c r="D1165" s="217"/>
      <c r="E1165" s="217"/>
      <c r="F1165" s="216"/>
      <c r="G1165" s="258"/>
      <c r="H1165" s="259"/>
      <c r="I1165" s="260"/>
      <c r="J1165" s="261"/>
      <c r="K1165" s="316"/>
      <c r="U1165" s="116"/>
    </row>
    <row r="1166" spans="2:21" ht="12.75">
      <c r="B1166" s="45" t="s">
        <v>1860</v>
      </c>
      <c r="K1166" s="116"/>
      <c r="O1166" s="77">
        <v>27963</v>
      </c>
      <c r="U1166" s="116"/>
    </row>
    <row r="1167" spans="2:21" ht="12.75">
      <c r="B1167" s="265"/>
      <c r="C1167" s="265"/>
      <c r="D1167" s="218" t="s">
        <v>19</v>
      </c>
      <c r="E1167" s="218" t="s">
        <v>1594</v>
      </c>
      <c r="F1167" s="114" t="s">
        <v>1595</v>
      </c>
      <c r="G1167" s="264" t="s">
        <v>34</v>
      </c>
      <c r="H1167" s="265" t="s">
        <v>34</v>
      </c>
      <c r="I1167" s="219">
        <v>10</v>
      </c>
      <c r="J1167" s="161">
        <v>0</v>
      </c>
      <c r="K1167" s="162">
        <f>J1167*I1167</f>
        <v>0</v>
      </c>
      <c r="O1167" s="77">
        <v>66917</v>
      </c>
      <c r="P1167" s="77">
        <v>27963</v>
      </c>
      <c r="R1167" s="77">
        <v>7437</v>
      </c>
      <c r="U1167" s="116"/>
    </row>
    <row r="1168" spans="2:21" ht="12.75">
      <c r="B1168" s="259"/>
      <c r="C1168" s="259"/>
      <c r="D1168" s="217"/>
      <c r="E1168" s="217"/>
      <c r="F1168" s="216"/>
      <c r="G1168" s="258"/>
      <c r="H1168" s="259"/>
      <c r="I1168" s="260"/>
      <c r="J1168" s="32" t="s">
        <v>1861</v>
      </c>
      <c r="K1168" s="42">
        <f>SUM(K1167)</f>
        <v>0</v>
      </c>
      <c r="U1168" s="116"/>
    </row>
    <row r="1169" spans="2:21" ht="12.75">
      <c r="B1169" s="259"/>
      <c r="C1169" s="259"/>
      <c r="D1169" s="217"/>
      <c r="E1169" s="217"/>
      <c r="F1169" s="216"/>
      <c r="G1169" s="258"/>
      <c r="H1169" s="259"/>
      <c r="I1169" s="260"/>
      <c r="J1169" s="32" t="s">
        <v>1862</v>
      </c>
      <c r="K1169" s="42">
        <f>K1168+K1163+K1158</f>
        <v>0</v>
      </c>
      <c r="U1169" s="116"/>
    </row>
    <row r="1170" spans="2:21" ht="12.75">
      <c r="B1170" s="259"/>
      <c r="C1170" s="259"/>
      <c r="D1170" s="217"/>
      <c r="E1170" s="217"/>
      <c r="F1170" s="216"/>
      <c r="G1170" s="258"/>
      <c r="H1170" s="259"/>
      <c r="I1170" s="260"/>
      <c r="J1170" s="32"/>
      <c r="K1170" s="42"/>
      <c r="U1170" s="116"/>
    </row>
    <row r="1171" spans="2:21" ht="12.75">
      <c r="B1171" s="259"/>
      <c r="C1171" s="259"/>
      <c r="D1171" s="217"/>
      <c r="E1171" s="217"/>
      <c r="F1171" s="216"/>
      <c r="G1171" s="258"/>
      <c r="H1171" s="259"/>
      <c r="I1171" s="260"/>
      <c r="J1171" s="32"/>
      <c r="K1171" s="42"/>
      <c r="U1171" s="116"/>
    </row>
    <row r="1172" spans="2:21" ht="12.75">
      <c r="B1172" s="45" t="s">
        <v>2317</v>
      </c>
      <c r="K1172" s="116"/>
      <c r="O1172" s="77">
        <v>27955</v>
      </c>
      <c r="U1172" s="116"/>
    </row>
    <row r="1173" spans="2:21" ht="12.75">
      <c r="B1173" s="45" t="s">
        <v>2318</v>
      </c>
      <c r="K1173" s="116"/>
      <c r="O1173" s="77">
        <v>31257</v>
      </c>
      <c r="U1173" s="116"/>
    </row>
    <row r="1174" spans="4:21" ht="39">
      <c r="D1174" s="194" t="s">
        <v>19</v>
      </c>
      <c r="E1174" s="194" t="s">
        <v>1081</v>
      </c>
      <c r="F1174" s="113" t="s">
        <v>2309</v>
      </c>
      <c r="G1174" s="118" t="s">
        <v>21</v>
      </c>
      <c r="H1174" s="45" t="s">
        <v>22</v>
      </c>
      <c r="I1174" s="220">
        <v>1</v>
      </c>
      <c r="J1174" s="252">
        <v>0</v>
      </c>
      <c r="K1174" s="116">
        <f>J1174*I1174</f>
        <v>0</v>
      </c>
      <c r="O1174" s="77">
        <v>72843</v>
      </c>
      <c r="P1174" s="77">
        <v>31257</v>
      </c>
      <c r="R1174" s="77">
        <v>26408</v>
      </c>
      <c r="U1174" s="116"/>
    </row>
    <row r="1175" spans="2:21" ht="39">
      <c r="B1175" s="262"/>
      <c r="C1175" s="262"/>
      <c r="D1175" s="142" t="s">
        <v>27</v>
      </c>
      <c r="E1175" s="142" t="s">
        <v>1524</v>
      </c>
      <c r="F1175" s="331" t="s">
        <v>1525</v>
      </c>
      <c r="G1175" s="312" t="s">
        <v>21</v>
      </c>
      <c r="H1175" s="262" t="s">
        <v>22</v>
      </c>
      <c r="I1175" s="219">
        <v>1</v>
      </c>
      <c r="J1175" s="266">
        <v>0</v>
      </c>
      <c r="K1175" s="162">
        <f>J1175*I1175</f>
        <v>0</v>
      </c>
      <c r="O1175" s="77">
        <v>72845</v>
      </c>
      <c r="P1175" s="77">
        <v>31257</v>
      </c>
      <c r="R1175" s="77">
        <v>10727</v>
      </c>
      <c r="U1175" s="116"/>
    </row>
    <row r="1176" spans="2:21" ht="12.75">
      <c r="B1176" s="259"/>
      <c r="C1176" s="259"/>
      <c r="D1176" s="217"/>
      <c r="E1176" s="217"/>
      <c r="F1176" s="216"/>
      <c r="G1176" s="258"/>
      <c r="H1176" s="259"/>
      <c r="I1176" s="260"/>
      <c r="J1176" s="32" t="s">
        <v>2319</v>
      </c>
      <c r="K1176" s="42">
        <f>SUM(K1174:K1175)</f>
        <v>0</v>
      </c>
      <c r="U1176" s="116"/>
    </row>
    <row r="1177" spans="2:21" ht="12.75">
      <c r="B1177" s="259"/>
      <c r="C1177" s="259"/>
      <c r="D1177" s="217"/>
      <c r="E1177" s="217"/>
      <c r="F1177" s="216"/>
      <c r="G1177" s="258"/>
      <c r="H1177" s="259"/>
      <c r="I1177" s="260"/>
      <c r="J1177" s="32" t="s">
        <v>2320</v>
      </c>
      <c r="K1177" s="42">
        <f>K1176</f>
        <v>0</v>
      </c>
      <c r="U1177" s="116"/>
    </row>
    <row r="1178" spans="2:21" ht="12.75">
      <c r="B1178" s="259"/>
      <c r="C1178" s="259"/>
      <c r="D1178" s="217"/>
      <c r="E1178" s="217"/>
      <c r="F1178" s="216"/>
      <c r="G1178" s="258"/>
      <c r="H1178" s="259"/>
      <c r="I1178" s="260"/>
      <c r="J1178" s="32" t="s">
        <v>1863</v>
      </c>
      <c r="K1178" s="42">
        <f>K1134+K1152+K1169+K1177</f>
        <v>0</v>
      </c>
      <c r="U1178" s="116"/>
    </row>
    <row r="1179" spans="2:21" ht="12.75">
      <c r="B1179" s="259"/>
      <c r="C1179" s="259"/>
      <c r="D1179" s="217"/>
      <c r="E1179" s="217"/>
      <c r="F1179" s="216"/>
      <c r="G1179" s="258"/>
      <c r="H1179" s="259"/>
      <c r="I1179" s="260"/>
      <c r="J1179" s="261"/>
      <c r="K1179" s="316"/>
      <c r="U1179" s="116"/>
    </row>
    <row r="1180" spans="2:21" ht="12.75">
      <c r="B1180" s="259"/>
      <c r="C1180" s="259"/>
      <c r="D1180" s="217"/>
      <c r="E1180" s="217"/>
      <c r="F1180" s="216"/>
      <c r="G1180" s="258"/>
      <c r="H1180" s="259"/>
      <c r="I1180" s="260"/>
      <c r="J1180" s="261"/>
      <c r="K1180" s="316"/>
      <c r="U1180" s="116"/>
    </row>
    <row r="1181" spans="2:21" ht="12.75">
      <c r="B1181" s="45" t="s">
        <v>1864</v>
      </c>
      <c r="K1181" s="116"/>
      <c r="O1181" s="77">
        <v>27964</v>
      </c>
      <c r="U1181" s="116"/>
    </row>
    <row r="1182" spans="2:21" ht="12.75">
      <c r="B1182" s="45" t="s">
        <v>1865</v>
      </c>
      <c r="K1182" s="116"/>
      <c r="O1182" s="77">
        <v>27965</v>
      </c>
      <c r="U1182" s="116"/>
    </row>
    <row r="1183" spans="2:21" ht="12.75">
      <c r="B1183" s="45" t="s">
        <v>1866</v>
      </c>
      <c r="K1183" s="116"/>
      <c r="O1183" s="77">
        <v>27966</v>
      </c>
      <c r="U1183" s="116"/>
    </row>
    <row r="1184" spans="4:21" ht="26.25">
      <c r="D1184" s="194" t="s">
        <v>19</v>
      </c>
      <c r="E1184" s="194" t="s">
        <v>121</v>
      </c>
      <c r="F1184" s="113" t="s">
        <v>996</v>
      </c>
      <c r="G1184" s="118" t="s">
        <v>118</v>
      </c>
      <c r="H1184" s="45" t="s">
        <v>119</v>
      </c>
      <c r="I1184" s="328">
        <v>0.375</v>
      </c>
      <c r="J1184" s="252">
        <v>0</v>
      </c>
      <c r="K1184" s="116">
        <f>J1184*I1184</f>
        <v>0</v>
      </c>
      <c r="O1184" s="77">
        <v>66918</v>
      </c>
      <c r="P1184" s="77">
        <v>27966</v>
      </c>
      <c r="R1184" s="77">
        <v>4925</v>
      </c>
      <c r="U1184" s="116"/>
    </row>
    <row r="1185" spans="2:21" ht="26.25">
      <c r="B1185" s="265"/>
      <c r="C1185" s="265"/>
      <c r="D1185" s="218" t="s">
        <v>24</v>
      </c>
      <c r="E1185" s="218" t="s">
        <v>997</v>
      </c>
      <c r="F1185" s="114" t="s">
        <v>998</v>
      </c>
      <c r="G1185" s="264" t="s">
        <v>21</v>
      </c>
      <c r="H1185" s="265" t="s">
        <v>22</v>
      </c>
      <c r="I1185" s="219">
        <v>20</v>
      </c>
      <c r="J1185" s="161">
        <v>0</v>
      </c>
      <c r="K1185" s="162">
        <f>J1185*I1185</f>
        <v>0</v>
      </c>
      <c r="O1185" s="77">
        <v>66919</v>
      </c>
      <c r="P1185" s="77">
        <v>27966</v>
      </c>
      <c r="R1185" s="77">
        <v>4935</v>
      </c>
      <c r="U1185" s="116"/>
    </row>
    <row r="1186" spans="2:21" ht="12.75">
      <c r="B1186" s="259"/>
      <c r="C1186" s="259"/>
      <c r="D1186" s="217"/>
      <c r="E1186" s="217"/>
      <c r="F1186" s="216"/>
      <c r="G1186" s="258"/>
      <c r="H1186" s="259"/>
      <c r="I1186" s="260"/>
      <c r="J1186" s="32" t="s">
        <v>1867</v>
      </c>
      <c r="K1186" s="42">
        <f>SUM(K1184:K1185)</f>
        <v>0</v>
      </c>
      <c r="U1186" s="116"/>
    </row>
    <row r="1187" spans="2:21" ht="12.75">
      <c r="B1187" s="259"/>
      <c r="C1187" s="259"/>
      <c r="D1187" s="217"/>
      <c r="E1187" s="217"/>
      <c r="F1187" s="216"/>
      <c r="G1187" s="258"/>
      <c r="H1187" s="259"/>
      <c r="I1187" s="260"/>
      <c r="J1187" s="261"/>
      <c r="K1187" s="316"/>
      <c r="U1187" s="116"/>
    </row>
    <row r="1188" spans="2:21" ht="12.75">
      <c r="B1188" s="259"/>
      <c r="C1188" s="259"/>
      <c r="D1188" s="217"/>
      <c r="E1188" s="217"/>
      <c r="F1188" s="216"/>
      <c r="G1188" s="258"/>
      <c r="H1188" s="259"/>
      <c r="I1188" s="260"/>
      <c r="J1188" s="261"/>
      <c r="K1188" s="316"/>
      <c r="U1188" s="116"/>
    </row>
    <row r="1189" spans="2:21" ht="12.75">
      <c r="B1189" s="45" t="s">
        <v>1868</v>
      </c>
      <c r="K1189" s="116"/>
      <c r="O1189" s="77">
        <v>27967</v>
      </c>
      <c r="U1189" s="116"/>
    </row>
    <row r="1190" spans="4:21" ht="12.75">
      <c r="D1190" s="194" t="s">
        <v>19</v>
      </c>
      <c r="E1190" s="194" t="s">
        <v>1236</v>
      </c>
      <c r="F1190" s="113" t="s">
        <v>1237</v>
      </c>
      <c r="G1190" s="118" t="s">
        <v>21</v>
      </c>
      <c r="H1190" s="45" t="s">
        <v>22</v>
      </c>
      <c r="I1190" s="220">
        <v>2</v>
      </c>
      <c r="J1190" s="252">
        <v>0</v>
      </c>
      <c r="K1190" s="116">
        <f aca="true" t="shared" si="12" ref="K1190:K1197">J1190*I1190</f>
        <v>0</v>
      </c>
      <c r="O1190" s="77">
        <v>66920</v>
      </c>
      <c r="P1190" s="77">
        <v>27967</v>
      </c>
      <c r="R1190" s="77">
        <v>4985</v>
      </c>
      <c r="U1190" s="116"/>
    </row>
    <row r="1191" spans="4:21" ht="12.75">
      <c r="D1191" s="194" t="s">
        <v>24</v>
      </c>
      <c r="E1191" s="194" t="s">
        <v>1238</v>
      </c>
      <c r="F1191" s="113" t="s">
        <v>1239</v>
      </c>
      <c r="G1191" s="118" t="s">
        <v>21</v>
      </c>
      <c r="H1191" s="45" t="s">
        <v>22</v>
      </c>
      <c r="I1191" s="220">
        <v>2</v>
      </c>
      <c r="J1191" s="252">
        <v>0</v>
      </c>
      <c r="K1191" s="116">
        <f t="shared" si="12"/>
        <v>0</v>
      </c>
      <c r="O1191" s="77">
        <v>66921</v>
      </c>
      <c r="P1191" s="77">
        <v>27967</v>
      </c>
      <c r="R1191" s="77">
        <v>4986</v>
      </c>
      <c r="U1191" s="116"/>
    </row>
    <row r="1192" spans="4:21" ht="12.75">
      <c r="D1192" s="194" t="s">
        <v>27</v>
      </c>
      <c r="E1192" s="194" t="s">
        <v>1240</v>
      </c>
      <c r="F1192" s="113" t="s">
        <v>1241</v>
      </c>
      <c r="G1192" s="118" t="s">
        <v>112</v>
      </c>
      <c r="H1192" s="45" t="s">
        <v>112</v>
      </c>
      <c r="I1192" s="220">
        <v>30</v>
      </c>
      <c r="J1192" s="252">
        <v>0</v>
      </c>
      <c r="K1192" s="116">
        <f t="shared" si="12"/>
        <v>0</v>
      </c>
      <c r="L1192" s="55" t="s">
        <v>1242</v>
      </c>
      <c r="O1192" s="77">
        <v>66922</v>
      </c>
      <c r="P1192" s="77">
        <v>27967</v>
      </c>
      <c r="R1192" s="77">
        <v>4407</v>
      </c>
      <c r="S1192" s="77" t="s">
        <v>1242</v>
      </c>
      <c r="U1192" s="116"/>
    </row>
    <row r="1193" spans="4:21" ht="12.75">
      <c r="D1193" s="194" t="s">
        <v>28</v>
      </c>
      <c r="E1193" s="194" t="s">
        <v>1001</v>
      </c>
      <c r="F1193" s="113" t="s">
        <v>1002</v>
      </c>
      <c r="G1193" s="118" t="s">
        <v>112</v>
      </c>
      <c r="H1193" s="45" t="s">
        <v>112</v>
      </c>
      <c r="I1193" s="220">
        <v>50</v>
      </c>
      <c r="J1193" s="252">
        <v>0</v>
      </c>
      <c r="K1193" s="116">
        <f t="shared" si="12"/>
        <v>0</v>
      </c>
      <c r="O1193" s="77">
        <v>66923</v>
      </c>
      <c r="P1193" s="77">
        <v>27967</v>
      </c>
      <c r="R1193" s="77">
        <v>4990</v>
      </c>
      <c r="U1193" s="116"/>
    </row>
    <row r="1194" spans="4:21" ht="12.75">
      <c r="D1194" s="194" t="s">
        <v>29</v>
      </c>
      <c r="E1194" s="194" t="s">
        <v>1243</v>
      </c>
      <c r="F1194" s="113" t="s">
        <v>1244</v>
      </c>
      <c r="G1194" s="118" t="s">
        <v>21</v>
      </c>
      <c r="H1194" s="45" t="s">
        <v>22</v>
      </c>
      <c r="I1194" s="220">
        <v>13</v>
      </c>
      <c r="J1194" s="252">
        <v>0</v>
      </c>
      <c r="K1194" s="116">
        <f t="shared" si="12"/>
        <v>0</v>
      </c>
      <c r="O1194" s="77">
        <v>66924</v>
      </c>
      <c r="P1194" s="77">
        <v>27967</v>
      </c>
      <c r="R1194" s="77">
        <v>5007</v>
      </c>
      <c r="U1194" s="116"/>
    </row>
    <row r="1195" spans="4:21" ht="12.75">
      <c r="D1195" s="194" t="s">
        <v>62</v>
      </c>
      <c r="E1195" s="194" t="s">
        <v>1245</v>
      </c>
      <c r="F1195" s="113" t="s">
        <v>1246</v>
      </c>
      <c r="G1195" s="118" t="s">
        <v>34</v>
      </c>
      <c r="H1195" s="45" t="s">
        <v>34</v>
      </c>
      <c r="I1195" s="220">
        <v>1</v>
      </c>
      <c r="J1195" s="252">
        <v>0</v>
      </c>
      <c r="K1195" s="116">
        <f t="shared" si="12"/>
        <v>0</v>
      </c>
      <c r="O1195" s="77">
        <v>66925</v>
      </c>
      <c r="P1195" s="77">
        <v>27967</v>
      </c>
      <c r="R1195" s="77">
        <v>5029</v>
      </c>
      <c r="U1195" s="116"/>
    </row>
    <row r="1196" spans="4:21" ht="12.75">
      <c r="D1196" s="194" t="s">
        <v>63</v>
      </c>
      <c r="E1196" s="194" t="s">
        <v>1003</v>
      </c>
      <c r="F1196" s="113" t="s">
        <v>1004</v>
      </c>
      <c r="G1196" s="118" t="s">
        <v>39</v>
      </c>
      <c r="H1196" s="45" t="s">
        <v>39</v>
      </c>
      <c r="I1196" s="220">
        <v>3230</v>
      </c>
      <c r="J1196" s="252">
        <v>0</v>
      </c>
      <c r="K1196" s="116">
        <f t="shared" si="12"/>
        <v>0</v>
      </c>
      <c r="O1196" s="77">
        <v>66926</v>
      </c>
      <c r="P1196" s="77">
        <v>27967</v>
      </c>
      <c r="R1196" s="77">
        <v>5035</v>
      </c>
      <c r="U1196" s="116"/>
    </row>
    <row r="1197" spans="2:21" ht="12.75">
      <c r="B1197" s="259"/>
      <c r="C1197" s="259"/>
      <c r="D1197" s="217" t="s">
        <v>65</v>
      </c>
      <c r="E1197" s="217" t="s">
        <v>1005</v>
      </c>
      <c r="F1197" s="216" t="s">
        <v>1006</v>
      </c>
      <c r="G1197" s="258" t="s">
        <v>112</v>
      </c>
      <c r="H1197" s="259" t="s">
        <v>112</v>
      </c>
      <c r="I1197" s="260">
        <v>50</v>
      </c>
      <c r="J1197" s="261">
        <v>0</v>
      </c>
      <c r="K1197" s="316">
        <f t="shared" si="12"/>
        <v>0</v>
      </c>
      <c r="O1197" s="77">
        <v>66927</v>
      </c>
      <c r="P1197" s="77">
        <v>27967</v>
      </c>
      <c r="R1197" s="77">
        <v>5069</v>
      </c>
      <c r="U1197" s="116"/>
    </row>
    <row r="1198" spans="2:21" ht="12.75">
      <c r="B1198" s="259"/>
      <c r="C1198" s="259"/>
      <c r="D1198" s="217" t="s">
        <v>28</v>
      </c>
      <c r="E1198" s="217" t="s">
        <v>2185</v>
      </c>
      <c r="F1198" s="216" t="s">
        <v>2186</v>
      </c>
      <c r="G1198" s="258" t="s">
        <v>112</v>
      </c>
      <c r="H1198" s="259" t="s">
        <v>39</v>
      </c>
      <c r="I1198" s="260">
        <v>75</v>
      </c>
      <c r="J1198" s="261">
        <v>0</v>
      </c>
      <c r="K1198" s="316">
        <f>J1198*I1198</f>
        <v>0</v>
      </c>
      <c r="O1198" s="77">
        <v>66991</v>
      </c>
      <c r="P1198" s="77">
        <v>27994</v>
      </c>
      <c r="R1198" s="77">
        <v>5035</v>
      </c>
      <c r="U1198" s="116"/>
    </row>
    <row r="1199" spans="2:21" ht="12.75">
      <c r="B1199" s="265"/>
      <c r="C1199" s="265"/>
      <c r="D1199" s="218" t="s">
        <v>29</v>
      </c>
      <c r="E1199" s="218" t="s">
        <v>2187</v>
      </c>
      <c r="F1199" s="114" t="s">
        <v>2222</v>
      </c>
      <c r="G1199" s="264" t="s">
        <v>39</v>
      </c>
      <c r="H1199" s="265" t="s">
        <v>39</v>
      </c>
      <c r="I1199" s="219">
        <v>110</v>
      </c>
      <c r="J1199" s="161">
        <v>0</v>
      </c>
      <c r="K1199" s="162">
        <f>J1199*I1199</f>
        <v>0</v>
      </c>
      <c r="O1199" s="77">
        <v>66991</v>
      </c>
      <c r="P1199" s="77">
        <v>27994</v>
      </c>
      <c r="R1199" s="77">
        <v>5035</v>
      </c>
      <c r="U1199" s="116"/>
    </row>
    <row r="1200" spans="2:21" ht="12.75">
      <c r="B1200" s="259"/>
      <c r="C1200" s="259"/>
      <c r="D1200" s="217"/>
      <c r="E1200" s="217"/>
      <c r="F1200" s="216"/>
      <c r="G1200" s="258"/>
      <c r="H1200" s="259"/>
      <c r="I1200" s="260"/>
      <c r="J1200" s="32" t="s">
        <v>1869</v>
      </c>
      <c r="K1200" s="42">
        <f>SUM(K1190:K1199)</f>
        <v>0</v>
      </c>
      <c r="U1200" s="116"/>
    </row>
    <row r="1201" spans="2:21" ht="12.75">
      <c r="B1201" s="259"/>
      <c r="C1201" s="259"/>
      <c r="D1201" s="217"/>
      <c r="E1201" s="217"/>
      <c r="F1201" s="216"/>
      <c r="G1201" s="258"/>
      <c r="H1201" s="259"/>
      <c r="I1201" s="260"/>
      <c r="J1201" s="32" t="s">
        <v>1870</v>
      </c>
      <c r="K1201" s="42">
        <f>K1200+K1186</f>
        <v>0</v>
      </c>
      <c r="U1201" s="116"/>
    </row>
    <row r="1202" spans="2:21" ht="12.75">
      <c r="B1202" s="259"/>
      <c r="C1202" s="259"/>
      <c r="D1202" s="217"/>
      <c r="E1202" s="217"/>
      <c r="F1202" s="216"/>
      <c r="G1202" s="258"/>
      <c r="H1202" s="259"/>
      <c r="I1202" s="260"/>
      <c r="J1202" s="261"/>
      <c r="K1202" s="316"/>
      <c r="U1202" s="116"/>
    </row>
    <row r="1203" spans="2:21" ht="12.75">
      <c r="B1203" s="259"/>
      <c r="C1203" s="259"/>
      <c r="D1203" s="217"/>
      <c r="E1203" s="217"/>
      <c r="F1203" s="216"/>
      <c r="G1203" s="258"/>
      <c r="H1203" s="259"/>
      <c r="I1203" s="260"/>
      <c r="J1203" s="261"/>
      <c r="K1203" s="316"/>
      <c r="U1203" s="116"/>
    </row>
    <row r="1204" spans="2:21" ht="12.75">
      <c r="B1204" s="45" t="s">
        <v>1871</v>
      </c>
      <c r="K1204" s="116"/>
      <c r="O1204" s="77">
        <v>27968</v>
      </c>
      <c r="U1204" s="116"/>
    </row>
    <row r="1205" spans="2:21" ht="12.75">
      <c r="B1205" s="45" t="s">
        <v>1872</v>
      </c>
      <c r="K1205" s="116"/>
      <c r="O1205" s="77">
        <v>27969</v>
      </c>
      <c r="U1205" s="116"/>
    </row>
    <row r="1206" spans="4:21" ht="26.25">
      <c r="D1206" s="194" t="s">
        <v>19</v>
      </c>
      <c r="E1206" s="194" t="s">
        <v>33</v>
      </c>
      <c r="F1206" s="113" t="s">
        <v>35</v>
      </c>
      <c r="G1206" s="118" t="s">
        <v>34</v>
      </c>
      <c r="H1206" s="45" t="s">
        <v>34</v>
      </c>
      <c r="I1206" s="220">
        <v>625</v>
      </c>
      <c r="J1206" s="252">
        <v>0</v>
      </c>
      <c r="K1206" s="116">
        <f aca="true" t="shared" si="13" ref="K1206:K1211">J1206*I1206</f>
        <v>0</v>
      </c>
      <c r="O1206" s="77">
        <v>66928</v>
      </c>
      <c r="P1206" s="77">
        <v>27969</v>
      </c>
      <c r="R1206" s="77">
        <v>5634</v>
      </c>
      <c r="U1206" s="116"/>
    </row>
    <row r="1207" spans="4:21" ht="12.75">
      <c r="D1207" s="194" t="s">
        <v>24</v>
      </c>
      <c r="E1207" s="194" t="s">
        <v>1059</v>
      </c>
      <c r="F1207" s="113" t="s">
        <v>1060</v>
      </c>
      <c r="G1207" s="118" t="s">
        <v>34</v>
      </c>
      <c r="H1207" s="45" t="s">
        <v>34</v>
      </c>
      <c r="I1207" s="220">
        <v>1299</v>
      </c>
      <c r="J1207" s="252">
        <v>0</v>
      </c>
      <c r="K1207" s="116">
        <f t="shared" si="13"/>
        <v>0</v>
      </c>
      <c r="O1207" s="77">
        <v>66929</v>
      </c>
      <c r="P1207" s="77">
        <v>27969</v>
      </c>
      <c r="R1207" s="77">
        <v>5636</v>
      </c>
      <c r="U1207" s="116"/>
    </row>
    <row r="1208" spans="2:18" ht="26.25">
      <c r="B1208" s="256"/>
      <c r="C1208" s="256"/>
      <c r="D1208" s="135" t="s">
        <v>27</v>
      </c>
      <c r="E1208" s="135" t="s">
        <v>2172</v>
      </c>
      <c r="F1208" s="329" t="s">
        <v>2173</v>
      </c>
      <c r="G1208" s="330" t="s">
        <v>34</v>
      </c>
      <c r="H1208" s="256" t="s">
        <v>34</v>
      </c>
      <c r="I1208" s="260">
        <v>2507</v>
      </c>
      <c r="J1208" s="46">
        <v>0</v>
      </c>
      <c r="K1208" s="316">
        <f t="shared" si="13"/>
        <v>0</v>
      </c>
      <c r="O1208" s="77">
        <v>67191</v>
      </c>
      <c r="P1208" s="77">
        <v>28122</v>
      </c>
      <c r="R1208" s="77">
        <v>5634</v>
      </c>
    </row>
    <row r="1209" spans="4:21" ht="39">
      <c r="D1209" s="194" t="s">
        <v>28</v>
      </c>
      <c r="E1209" s="194" t="s">
        <v>2223</v>
      </c>
      <c r="F1209" s="113" t="s">
        <v>2224</v>
      </c>
      <c r="G1209" s="118" t="s">
        <v>34</v>
      </c>
      <c r="H1209" s="45" t="s">
        <v>34</v>
      </c>
      <c r="I1209" s="220">
        <v>26</v>
      </c>
      <c r="J1209" s="252">
        <v>0</v>
      </c>
      <c r="K1209" s="116">
        <f t="shared" si="13"/>
        <v>0</v>
      </c>
      <c r="O1209" s="77">
        <v>66931</v>
      </c>
      <c r="P1209" s="77">
        <v>27969</v>
      </c>
      <c r="R1209" s="77">
        <v>5660</v>
      </c>
      <c r="U1209" s="116"/>
    </row>
    <row r="1210" spans="2:18" ht="26.25">
      <c r="B1210" s="256"/>
      <c r="C1210" s="256"/>
      <c r="D1210" s="135" t="s">
        <v>29</v>
      </c>
      <c r="E1210" s="135" t="s">
        <v>2175</v>
      </c>
      <c r="F1210" s="329" t="s">
        <v>2176</v>
      </c>
      <c r="G1210" s="330" t="s">
        <v>34</v>
      </c>
      <c r="H1210" s="256" t="s">
        <v>34</v>
      </c>
      <c r="I1210" s="260">
        <v>244</v>
      </c>
      <c r="J1210" s="46">
        <v>0</v>
      </c>
      <c r="K1210" s="316">
        <f t="shared" si="13"/>
        <v>0</v>
      </c>
      <c r="O1210" s="77">
        <v>67196</v>
      </c>
      <c r="P1210" s="77">
        <v>28122</v>
      </c>
      <c r="R1210" s="77">
        <v>5816</v>
      </c>
    </row>
    <row r="1211" spans="2:18" ht="12.75">
      <c r="B1211" s="262"/>
      <c r="C1211" s="262"/>
      <c r="D1211" s="142" t="s">
        <v>62</v>
      </c>
      <c r="E1211" s="142" t="s">
        <v>2177</v>
      </c>
      <c r="F1211" s="331" t="s">
        <v>2178</v>
      </c>
      <c r="G1211" s="312" t="s">
        <v>34</v>
      </c>
      <c r="H1211" s="262" t="s">
        <v>34</v>
      </c>
      <c r="I1211" s="219">
        <v>12</v>
      </c>
      <c r="J1211" s="266">
        <v>0</v>
      </c>
      <c r="K1211" s="162">
        <f t="shared" si="13"/>
        <v>0</v>
      </c>
      <c r="O1211" s="77">
        <v>67197</v>
      </c>
      <c r="P1211" s="77">
        <v>28122</v>
      </c>
      <c r="R1211" s="77">
        <v>5820</v>
      </c>
    </row>
    <row r="1212" spans="2:21" ht="12.75">
      <c r="B1212" s="259"/>
      <c r="C1212" s="259"/>
      <c r="D1212" s="217"/>
      <c r="E1212" s="217"/>
      <c r="F1212" s="216"/>
      <c r="G1212" s="258"/>
      <c r="H1212" s="259"/>
      <c r="I1212" s="260"/>
      <c r="J1212" s="32" t="s">
        <v>1873</v>
      </c>
      <c r="K1212" s="42">
        <f>SUM(K1206:K1211)</f>
        <v>0</v>
      </c>
      <c r="U1212" s="116"/>
    </row>
    <row r="1213" spans="2:21" ht="12.75">
      <c r="B1213" s="259"/>
      <c r="C1213" s="259"/>
      <c r="D1213" s="217"/>
      <c r="E1213" s="217"/>
      <c r="F1213" s="216"/>
      <c r="G1213" s="258"/>
      <c r="H1213" s="259"/>
      <c r="I1213" s="260"/>
      <c r="J1213" s="261"/>
      <c r="K1213" s="316"/>
      <c r="U1213" s="116"/>
    </row>
    <row r="1214" spans="2:21" ht="12.75">
      <c r="B1214" s="259"/>
      <c r="C1214" s="259"/>
      <c r="D1214" s="217"/>
      <c r="E1214" s="217"/>
      <c r="F1214" s="216"/>
      <c r="G1214" s="258"/>
      <c r="H1214" s="259"/>
      <c r="I1214" s="260"/>
      <c r="J1214" s="261"/>
      <c r="K1214" s="316"/>
      <c r="U1214" s="116"/>
    </row>
    <row r="1215" spans="2:21" ht="12.75">
      <c r="B1215" s="45" t="s">
        <v>1874</v>
      </c>
      <c r="K1215" s="116"/>
      <c r="O1215" s="77">
        <v>27970</v>
      </c>
      <c r="U1215" s="116"/>
    </row>
    <row r="1216" spans="2:21" s="129" customFormat="1" ht="12.75">
      <c r="B1216" s="337"/>
      <c r="C1216" s="337"/>
      <c r="D1216" s="228" t="s">
        <v>19</v>
      </c>
      <c r="E1216" s="228" t="s">
        <v>142</v>
      </c>
      <c r="F1216" s="338" t="s">
        <v>2174</v>
      </c>
      <c r="G1216" s="231" t="s">
        <v>39</v>
      </c>
      <c r="H1216" s="337" t="s">
        <v>39</v>
      </c>
      <c r="I1216" s="144">
        <v>7788</v>
      </c>
      <c r="J1216" s="229">
        <v>0</v>
      </c>
      <c r="K1216" s="230">
        <f>J1216*I1216</f>
        <v>0</v>
      </c>
      <c r="L1216" s="241"/>
      <c r="M1216" s="241"/>
      <c r="N1216" s="241"/>
      <c r="O1216" s="129">
        <v>66996</v>
      </c>
      <c r="P1216" s="129">
        <v>27997</v>
      </c>
      <c r="R1216" s="129">
        <v>5916</v>
      </c>
      <c r="U1216" s="240"/>
    </row>
    <row r="1217" spans="2:21" ht="12.75">
      <c r="B1217" s="259"/>
      <c r="C1217" s="259"/>
      <c r="D1217" s="217"/>
      <c r="E1217" s="217"/>
      <c r="F1217" s="216"/>
      <c r="G1217" s="258"/>
      <c r="H1217" s="259"/>
      <c r="I1217" s="260"/>
      <c r="J1217" s="32" t="s">
        <v>1875</v>
      </c>
      <c r="K1217" s="42">
        <f>SUM(K1216)</f>
        <v>0</v>
      </c>
      <c r="U1217" s="116"/>
    </row>
    <row r="1218" spans="2:21" ht="12.75">
      <c r="B1218" s="259"/>
      <c r="C1218" s="259"/>
      <c r="D1218" s="217"/>
      <c r="E1218" s="217"/>
      <c r="F1218" s="216"/>
      <c r="G1218" s="258"/>
      <c r="H1218" s="259"/>
      <c r="I1218" s="260"/>
      <c r="J1218" s="261"/>
      <c r="K1218" s="316"/>
      <c r="U1218" s="116"/>
    </row>
    <row r="1219" spans="2:21" ht="12.75">
      <c r="B1219" s="259"/>
      <c r="C1219" s="259"/>
      <c r="D1219" s="217"/>
      <c r="E1219" s="217"/>
      <c r="F1219" s="216"/>
      <c r="G1219" s="258"/>
      <c r="H1219" s="259"/>
      <c r="I1219" s="260"/>
      <c r="J1219" s="261"/>
      <c r="K1219" s="316"/>
      <c r="U1219" s="116"/>
    </row>
    <row r="1220" spans="2:21" ht="12.75">
      <c r="B1220" s="45" t="s">
        <v>1876</v>
      </c>
      <c r="K1220" s="116"/>
      <c r="O1220" s="77">
        <v>27971</v>
      </c>
      <c r="U1220" s="116"/>
    </row>
    <row r="1221" spans="2:21" ht="26.25">
      <c r="B1221" s="265"/>
      <c r="C1221" s="265"/>
      <c r="D1221" s="218" t="s">
        <v>19</v>
      </c>
      <c r="E1221" s="218" t="s">
        <v>1261</v>
      </c>
      <c r="F1221" s="114" t="s">
        <v>1262</v>
      </c>
      <c r="G1221" s="264" t="s">
        <v>39</v>
      </c>
      <c r="H1221" s="265" t="s">
        <v>39</v>
      </c>
      <c r="I1221" s="219">
        <v>7936</v>
      </c>
      <c r="J1221" s="161">
        <v>0</v>
      </c>
      <c r="K1221" s="162">
        <f>J1221*I1221</f>
        <v>0</v>
      </c>
      <c r="O1221" s="77">
        <v>66934</v>
      </c>
      <c r="P1221" s="77">
        <v>27971</v>
      </c>
      <c r="R1221" s="77">
        <v>6020</v>
      </c>
      <c r="U1221" s="116"/>
    </row>
    <row r="1222" spans="2:21" ht="12.75">
      <c r="B1222" s="259"/>
      <c r="C1222" s="259"/>
      <c r="D1222" s="217"/>
      <c r="E1222" s="217"/>
      <c r="F1222" s="216"/>
      <c r="G1222" s="258"/>
      <c r="H1222" s="259"/>
      <c r="I1222" s="260"/>
      <c r="J1222" s="32" t="s">
        <v>1877</v>
      </c>
      <c r="K1222" s="42">
        <f>SUM(K1221)</f>
        <v>0</v>
      </c>
      <c r="U1222" s="116"/>
    </row>
    <row r="1223" spans="2:21" ht="12.75">
      <c r="B1223" s="259"/>
      <c r="C1223" s="259"/>
      <c r="D1223" s="217"/>
      <c r="E1223" s="217"/>
      <c r="F1223" s="216"/>
      <c r="G1223" s="258"/>
      <c r="H1223" s="259"/>
      <c r="I1223" s="260"/>
      <c r="J1223" s="261"/>
      <c r="K1223" s="316"/>
      <c r="U1223" s="116"/>
    </row>
    <row r="1224" spans="2:21" ht="12.75">
      <c r="B1224" s="259"/>
      <c r="C1224" s="259"/>
      <c r="D1224" s="217"/>
      <c r="E1224" s="217"/>
      <c r="F1224" s="216"/>
      <c r="G1224" s="258"/>
      <c r="H1224" s="259"/>
      <c r="I1224" s="260"/>
      <c r="J1224" s="261"/>
      <c r="K1224" s="316"/>
      <c r="U1224" s="116"/>
    </row>
    <row r="1225" spans="2:21" ht="12.75">
      <c r="B1225" s="45" t="s">
        <v>1878</v>
      </c>
      <c r="K1225" s="116"/>
      <c r="O1225" s="77">
        <v>27972</v>
      </c>
      <c r="U1225" s="116"/>
    </row>
    <row r="1226" spans="2:21" s="129" customFormat="1" ht="26.25">
      <c r="B1226" s="251"/>
      <c r="C1226" s="251"/>
      <c r="D1226" s="226" t="s">
        <v>19</v>
      </c>
      <c r="E1226" s="226" t="s">
        <v>2188</v>
      </c>
      <c r="F1226" s="199" t="s">
        <v>2189</v>
      </c>
      <c r="G1226" s="227" t="s">
        <v>34</v>
      </c>
      <c r="H1226" s="251" t="s">
        <v>34</v>
      </c>
      <c r="I1226" s="157">
        <v>5946</v>
      </c>
      <c r="J1226" s="224">
        <v>0</v>
      </c>
      <c r="K1226" s="225">
        <f>J1226*I1226</f>
        <v>0</v>
      </c>
      <c r="L1226" s="241"/>
      <c r="M1226" s="241" t="s">
        <v>129</v>
      </c>
      <c r="N1226" s="241"/>
      <c r="O1226" s="129">
        <v>66998</v>
      </c>
      <c r="P1226" s="129">
        <v>27999</v>
      </c>
      <c r="R1226" s="129">
        <v>6053</v>
      </c>
      <c r="U1226" s="240"/>
    </row>
    <row r="1227" spans="2:21" ht="12.75">
      <c r="B1227" s="265"/>
      <c r="C1227" s="265"/>
      <c r="D1227" s="218" t="s">
        <v>24</v>
      </c>
      <c r="E1227" s="218" t="s">
        <v>1269</v>
      </c>
      <c r="F1227" s="114" t="s">
        <v>1270</v>
      </c>
      <c r="G1227" s="264" t="s">
        <v>39</v>
      </c>
      <c r="H1227" s="265" t="s">
        <v>39</v>
      </c>
      <c r="I1227" s="219">
        <v>6325</v>
      </c>
      <c r="J1227" s="161">
        <v>0</v>
      </c>
      <c r="K1227" s="162">
        <f>J1227*I1227</f>
        <v>0</v>
      </c>
      <c r="O1227" s="77">
        <v>66936</v>
      </c>
      <c r="P1227" s="77">
        <v>27972</v>
      </c>
      <c r="R1227" s="77">
        <v>6227</v>
      </c>
      <c r="U1227" s="116"/>
    </row>
    <row r="1228" spans="2:21" ht="12.75">
      <c r="B1228" s="259"/>
      <c r="C1228" s="259"/>
      <c r="D1228" s="217"/>
      <c r="E1228" s="217"/>
      <c r="F1228" s="216"/>
      <c r="G1228" s="258"/>
      <c r="H1228" s="259"/>
      <c r="I1228" s="260"/>
      <c r="J1228" s="32" t="s">
        <v>1879</v>
      </c>
      <c r="K1228" s="42">
        <f>SUM(K1226:K1227)</f>
        <v>0</v>
      </c>
      <c r="U1228" s="116"/>
    </row>
    <row r="1229" spans="2:21" ht="12.75">
      <c r="B1229" s="259"/>
      <c r="C1229" s="259"/>
      <c r="D1229" s="217"/>
      <c r="E1229" s="217"/>
      <c r="F1229" s="216"/>
      <c r="G1229" s="258"/>
      <c r="H1229" s="259"/>
      <c r="I1229" s="260"/>
      <c r="J1229" s="261"/>
      <c r="K1229" s="316"/>
      <c r="U1229" s="116"/>
    </row>
    <row r="1230" spans="2:21" ht="12.75">
      <c r="B1230" s="259"/>
      <c r="C1230" s="259"/>
      <c r="D1230" s="217"/>
      <c r="E1230" s="217"/>
      <c r="F1230" s="216"/>
      <c r="G1230" s="258"/>
      <c r="H1230" s="259"/>
      <c r="I1230" s="260"/>
      <c r="J1230" s="261"/>
      <c r="K1230" s="316"/>
      <c r="U1230" s="116"/>
    </row>
    <row r="1231" spans="2:21" ht="12.75">
      <c r="B1231" s="45" t="s">
        <v>1880</v>
      </c>
      <c r="K1231" s="116"/>
      <c r="O1231" s="77">
        <v>27973</v>
      </c>
      <c r="U1231" s="116"/>
    </row>
    <row r="1232" spans="4:21" ht="12.75">
      <c r="D1232" s="194" t="s">
        <v>19</v>
      </c>
      <c r="E1232" s="194" t="s">
        <v>1018</v>
      </c>
      <c r="F1232" s="113" t="s">
        <v>1019</v>
      </c>
      <c r="G1232" s="118" t="s">
        <v>39</v>
      </c>
      <c r="H1232" s="45" t="s">
        <v>39</v>
      </c>
      <c r="I1232" s="220">
        <v>2640</v>
      </c>
      <c r="J1232" s="252">
        <v>0</v>
      </c>
      <c r="K1232" s="116">
        <f>J1232*I1232</f>
        <v>0</v>
      </c>
      <c r="L1232" s="55" t="s">
        <v>1020</v>
      </c>
      <c r="O1232" s="77">
        <v>66937</v>
      </c>
      <c r="P1232" s="77">
        <v>27973</v>
      </c>
      <c r="R1232" s="77">
        <v>3757</v>
      </c>
      <c r="S1232" s="77" t="s">
        <v>1020</v>
      </c>
      <c r="U1232" s="116"/>
    </row>
    <row r="1233" spans="2:21" ht="12.75">
      <c r="B1233" s="265"/>
      <c r="C1233" s="265"/>
      <c r="D1233" s="218" t="s">
        <v>24</v>
      </c>
      <c r="E1233" s="218" t="s">
        <v>1274</v>
      </c>
      <c r="F1233" s="114" t="s">
        <v>1275</v>
      </c>
      <c r="G1233" s="264" t="s">
        <v>39</v>
      </c>
      <c r="H1233" s="265" t="s">
        <v>39</v>
      </c>
      <c r="I1233" s="219">
        <v>196</v>
      </c>
      <c r="J1233" s="161">
        <v>0</v>
      </c>
      <c r="K1233" s="162">
        <f>J1233*I1233</f>
        <v>0</v>
      </c>
      <c r="L1233" s="55" t="s">
        <v>1276</v>
      </c>
      <c r="O1233" s="77">
        <v>66938</v>
      </c>
      <c r="P1233" s="77">
        <v>27973</v>
      </c>
      <c r="R1233" s="77">
        <v>3764</v>
      </c>
      <c r="S1233" s="77" t="s">
        <v>1276</v>
      </c>
      <c r="U1233" s="116"/>
    </row>
    <row r="1234" spans="2:21" ht="12.75">
      <c r="B1234" s="259"/>
      <c r="C1234" s="259"/>
      <c r="D1234" s="217"/>
      <c r="E1234" s="217"/>
      <c r="F1234" s="216"/>
      <c r="G1234" s="258"/>
      <c r="H1234" s="259"/>
      <c r="I1234" s="260"/>
      <c r="J1234" s="32" t="s">
        <v>1881</v>
      </c>
      <c r="K1234" s="42">
        <f>SUM(K1232:K1233)</f>
        <v>0</v>
      </c>
      <c r="U1234" s="116"/>
    </row>
    <row r="1235" spans="2:21" ht="12.75">
      <c r="B1235" s="259"/>
      <c r="C1235" s="259"/>
      <c r="D1235" s="217"/>
      <c r="E1235" s="217"/>
      <c r="F1235" s="216"/>
      <c r="G1235" s="258"/>
      <c r="H1235" s="259"/>
      <c r="I1235" s="260"/>
      <c r="J1235" s="261"/>
      <c r="K1235" s="316"/>
      <c r="U1235" s="116"/>
    </row>
    <row r="1236" spans="2:21" ht="12.75">
      <c r="B1236" s="259"/>
      <c r="C1236" s="259"/>
      <c r="D1236" s="217"/>
      <c r="E1236" s="217"/>
      <c r="F1236" s="216"/>
      <c r="G1236" s="258"/>
      <c r="H1236" s="259"/>
      <c r="I1236" s="260"/>
      <c r="J1236" s="261"/>
      <c r="K1236" s="316"/>
      <c r="U1236" s="116"/>
    </row>
    <row r="1237" spans="2:21" ht="12.75">
      <c r="B1237" s="45" t="s">
        <v>1882</v>
      </c>
      <c r="K1237" s="116"/>
      <c r="O1237" s="77">
        <v>27974</v>
      </c>
      <c r="U1237" s="116"/>
    </row>
    <row r="1238" spans="4:21" ht="12.75">
      <c r="D1238" s="194" t="s">
        <v>19</v>
      </c>
      <c r="E1238" s="194" t="s">
        <v>1065</v>
      </c>
      <c r="F1238" s="113" t="s">
        <v>1066</v>
      </c>
      <c r="G1238" s="118" t="s">
        <v>34</v>
      </c>
      <c r="H1238" s="45" t="s">
        <v>34</v>
      </c>
      <c r="I1238" s="220">
        <v>1299</v>
      </c>
      <c r="J1238" s="252">
        <v>0</v>
      </c>
      <c r="K1238" s="116">
        <f>J1238*I1238</f>
        <v>0</v>
      </c>
      <c r="O1238" s="77">
        <v>66939</v>
      </c>
      <c r="P1238" s="77">
        <v>27974</v>
      </c>
      <c r="R1238" s="77">
        <v>6606</v>
      </c>
      <c r="U1238" s="116"/>
    </row>
    <row r="1239" spans="2:18" s="129" customFormat="1" ht="12.75">
      <c r="B1239" s="237"/>
      <c r="C1239" s="237"/>
      <c r="D1239" s="233" t="s">
        <v>24</v>
      </c>
      <c r="E1239" s="233" t="s">
        <v>2179</v>
      </c>
      <c r="F1239" s="136" t="s">
        <v>2180</v>
      </c>
      <c r="G1239" s="238" t="s">
        <v>34</v>
      </c>
      <c r="H1239" s="237" t="s">
        <v>34</v>
      </c>
      <c r="I1239" s="130">
        <v>2794</v>
      </c>
      <c r="J1239" s="239">
        <v>0</v>
      </c>
      <c r="K1239" s="240">
        <f>J1239*I1239</f>
        <v>0</v>
      </c>
      <c r="L1239" s="241"/>
      <c r="M1239" s="241"/>
      <c r="N1239" s="241"/>
      <c r="O1239" s="129">
        <v>67208</v>
      </c>
      <c r="P1239" s="129">
        <v>28127</v>
      </c>
      <c r="R1239" s="129">
        <v>6608</v>
      </c>
    </row>
    <row r="1240" spans="4:21" ht="12.75">
      <c r="D1240" s="194" t="s">
        <v>27</v>
      </c>
      <c r="E1240" s="194" t="s">
        <v>1023</v>
      </c>
      <c r="F1240" s="113" t="s">
        <v>1067</v>
      </c>
      <c r="G1240" s="118" t="s">
        <v>34</v>
      </c>
      <c r="H1240" s="45" t="s">
        <v>39</v>
      </c>
      <c r="I1240" s="220">
        <v>4093</v>
      </c>
      <c r="J1240" s="252">
        <v>0</v>
      </c>
      <c r="K1240" s="116">
        <f>J1240*I1240</f>
        <v>0</v>
      </c>
      <c r="O1240" s="77">
        <v>66941</v>
      </c>
      <c r="P1240" s="77">
        <v>27974</v>
      </c>
      <c r="R1240" s="77">
        <v>6614</v>
      </c>
      <c r="U1240" s="116"/>
    </row>
    <row r="1241" spans="2:21" ht="26.25">
      <c r="B1241" s="265"/>
      <c r="C1241" s="265"/>
      <c r="D1241" s="218" t="s">
        <v>28</v>
      </c>
      <c r="E1241" s="218" t="s">
        <v>1025</v>
      </c>
      <c r="F1241" s="114" t="s">
        <v>1459</v>
      </c>
      <c r="G1241" s="264" t="s">
        <v>1027</v>
      </c>
      <c r="H1241" s="265" t="s">
        <v>1028</v>
      </c>
      <c r="I1241" s="219">
        <v>1040</v>
      </c>
      <c r="J1241" s="161">
        <v>0</v>
      </c>
      <c r="K1241" s="162">
        <f>J1241*I1241</f>
        <v>0</v>
      </c>
      <c r="O1241" s="77">
        <v>66942</v>
      </c>
      <c r="P1241" s="77">
        <v>27974</v>
      </c>
      <c r="R1241" s="77">
        <v>6618</v>
      </c>
      <c r="U1241" s="116"/>
    </row>
    <row r="1242" spans="2:21" ht="12.75">
      <c r="B1242" s="259"/>
      <c r="C1242" s="259"/>
      <c r="D1242" s="217"/>
      <c r="E1242" s="217"/>
      <c r="F1242" s="216"/>
      <c r="G1242" s="258"/>
      <c r="H1242" s="259"/>
      <c r="I1242" s="260"/>
      <c r="J1242" s="32" t="s">
        <v>1883</v>
      </c>
      <c r="K1242" s="42">
        <f>SUM(K1238:K1241)</f>
        <v>0</v>
      </c>
      <c r="U1242" s="116"/>
    </row>
    <row r="1243" spans="2:21" ht="12.75">
      <c r="B1243" s="259"/>
      <c r="C1243" s="259"/>
      <c r="D1243" s="217"/>
      <c r="E1243" s="217"/>
      <c r="F1243" s="216"/>
      <c r="G1243" s="258"/>
      <c r="H1243" s="259"/>
      <c r="I1243" s="260"/>
      <c r="J1243" s="32" t="s">
        <v>1884</v>
      </c>
      <c r="K1243" s="42">
        <f>K1242+K1234+K1228+K1222+K1217+K1212</f>
        <v>0</v>
      </c>
      <c r="U1243" s="116"/>
    </row>
    <row r="1244" spans="2:21" ht="12.75">
      <c r="B1244" s="259"/>
      <c r="C1244" s="259"/>
      <c r="D1244" s="217"/>
      <c r="E1244" s="217"/>
      <c r="F1244" s="216"/>
      <c r="G1244" s="258"/>
      <c r="H1244" s="259"/>
      <c r="I1244" s="260"/>
      <c r="J1244" s="261"/>
      <c r="K1244" s="316"/>
      <c r="U1244" s="116"/>
    </row>
    <row r="1245" spans="2:21" ht="12.75">
      <c r="B1245" s="259"/>
      <c r="C1245" s="259"/>
      <c r="D1245" s="217"/>
      <c r="E1245" s="217"/>
      <c r="F1245" s="216"/>
      <c r="G1245" s="258"/>
      <c r="H1245" s="259"/>
      <c r="I1245" s="260"/>
      <c r="J1245" s="261"/>
      <c r="K1245" s="316"/>
      <c r="U1245" s="116"/>
    </row>
    <row r="1246" spans="2:21" ht="12.75">
      <c r="B1246" s="45" t="s">
        <v>1885</v>
      </c>
      <c r="K1246" s="116"/>
      <c r="O1246" s="77">
        <v>27975</v>
      </c>
      <c r="U1246" s="116"/>
    </row>
    <row r="1247" spans="2:21" ht="12.75">
      <c r="B1247" s="45" t="s">
        <v>1886</v>
      </c>
      <c r="K1247" s="116"/>
      <c r="O1247" s="77">
        <v>27976</v>
      </c>
      <c r="U1247" s="116"/>
    </row>
    <row r="1248" spans="4:21" ht="26.25">
      <c r="D1248" s="194" t="s">
        <v>19</v>
      </c>
      <c r="E1248" s="194" t="s">
        <v>1285</v>
      </c>
      <c r="F1248" s="113" t="s">
        <v>1286</v>
      </c>
      <c r="G1248" s="118" t="s">
        <v>34</v>
      </c>
      <c r="H1248" s="45" t="s">
        <v>34</v>
      </c>
      <c r="I1248" s="220">
        <v>1399</v>
      </c>
      <c r="J1248" s="252">
        <v>0</v>
      </c>
      <c r="K1248" s="116">
        <f>J1248*I1248</f>
        <v>0</v>
      </c>
      <c r="O1248" s="77">
        <v>66943</v>
      </c>
      <c r="P1248" s="77">
        <v>27976</v>
      </c>
      <c r="R1248" s="77">
        <v>6637</v>
      </c>
      <c r="U1248" s="116"/>
    </row>
    <row r="1249" spans="4:21" ht="26.25">
      <c r="D1249" s="194" t="s">
        <v>24</v>
      </c>
      <c r="E1249" s="194" t="s">
        <v>1289</v>
      </c>
      <c r="F1249" s="113" t="s">
        <v>1887</v>
      </c>
      <c r="G1249" s="118" t="s">
        <v>39</v>
      </c>
      <c r="H1249" s="45" t="s">
        <v>39</v>
      </c>
      <c r="I1249" s="220">
        <v>5150</v>
      </c>
      <c r="J1249" s="252">
        <v>0</v>
      </c>
      <c r="K1249" s="116">
        <f>J1249*I1249</f>
        <v>0</v>
      </c>
      <c r="O1249" s="77">
        <v>66944</v>
      </c>
      <c r="P1249" s="77">
        <v>27976</v>
      </c>
      <c r="R1249" s="77">
        <v>12118</v>
      </c>
      <c r="U1249" s="116"/>
    </row>
    <row r="1250" spans="4:21" ht="26.25">
      <c r="D1250" s="194" t="s">
        <v>27</v>
      </c>
      <c r="E1250" s="194" t="s">
        <v>1287</v>
      </c>
      <c r="F1250" s="113" t="s">
        <v>1888</v>
      </c>
      <c r="G1250" s="118" t="s">
        <v>39</v>
      </c>
      <c r="H1250" s="45" t="s">
        <v>39</v>
      </c>
      <c r="I1250" s="220">
        <v>5150</v>
      </c>
      <c r="J1250" s="252">
        <v>0</v>
      </c>
      <c r="K1250" s="116">
        <f>J1250*I1250</f>
        <v>0</v>
      </c>
      <c r="O1250" s="77">
        <v>66945</v>
      </c>
      <c r="P1250" s="77">
        <v>27976</v>
      </c>
      <c r="R1250" s="77">
        <v>12184</v>
      </c>
      <c r="U1250" s="116"/>
    </row>
    <row r="1251" spans="2:21" ht="26.25">
      <c r="B1251" s="265"/>
      <c r="C1251" s="265"/>
      <c r="D1251" s="218" t="s">
        <v>28</v>
      </c>
      <c r="E1251" s="218" t="s">
        <v>1557</v>
      </c>
      <c r="F1251" s="114" t="s">
        <v>1889</v>
      </c>
      <c r="G1251" s="264" t="s">
        <v>39</v>
      </c>
      <c r="H1251" s="265" t="s">
        <v>39</v>
      </c>
      <c r="I1251" s="219">
        <v>139</v>
      </c>
      <c r="J1251" s="161">
        <v>0</v>
      </c>
      <c r="K1251" s="162">
        <f>J1251*I1251</f>
        <v>0</v>
      </c>
      <c r="O1251" s="77">
        <v>66946</v>
      </c>
      <c r="P1251" s="77">
        <v>27976</v>
      </c>
      <c r="R1251" s="77">
        <v>12253</v>
      </c>
      <c r="U1251" s="116"/>
    </row>
    <row r="1252" spans="2:21" ht="12.75">
      <c r="B1252" s="259"/>
      <c r="C1252" s="259"/>
      <c r="D1252" s="217"/>
      <c r="E1252" s="217"/>
      <c r="F1252" s="216"/>
      <c r="G1252" s="258"/>
      <c r="H1252" s="259"/>
      <c r="I1252" s="260"/>
      <c r="J1252" s="32" t="s">
        <v>1890</v>
      </c>
      <c r="K1252" s="42">
        <f>SUM(K1248:K1251)</f>
        <v>0</v>
      </c>
      <c r="U1252" s="116"/>
    </row>
    <row r="1253" spans="2:21" ht="12.75">
      <c r="B1253" s="259"/>
      <c r="C1253" s="259"/>
      <c r="D1253" s="217"/>
      <c r="E1253" s="217"/>
      <c r="F1253" s="216"/>
      <c r="G1253" s="258"/>
      <c r="H1253" s="259"/>
      <c r="I1253" s="260"/>
      <c r="J1253" s="261"/>
      <c r="K1253" s="316"/>
      <c r="U1253" s="116"/>
    </row>
    <row r="1254" spans="2:21" ht="12.75">
      <c r="B1254" s="259"/>
      <c r="C1254" s="259"/>
      <c r="D1254" s="217"/>
      <c r="E1254" s="217"/>
      <c r="F1254" s="216"/>
      <c r="G1254" s="258"/>
      <c r="H1254" s="259"/>
      <c r="I1254" s="260"/>
      <c r="J1254" s="261"/>
      <c r="K1254" s="316"/>
      <c r="U1254" s="116"/>
    </row>
    <row r="1255" spans="2:21" ht="12.75">
      <c r="B1255" s="45" t="s">
        <v>1891</v>
      </c>
      <c r="K1255" s="116"/>
      <c r="O1255" s="77">
        <v>27977</v>
      </c>
      <c r="U1255" s="116"/>
    </row>
    <row r="1256" spans="4:21" ht="26.25">
      <c r="D1256" s="194" t="s">
        <v>19</v>
      </c>
      <c r="E1256" s="194" t="s">
        <v>1892</v>
      </c>
      <c r="F1256" s="113" t="s">
        <v>1893</v>
      </c>
      <c r="G1256" s="118" t="s">
        <v>39</v>
      </c>
      <c r="H1256" s="45" t="s">
        <v>39</v>
      </c>
      <c r="I1256" s="220">
        <v>5082</v>
      </c>
      <c r="J1256" s="252">
        <v>0</v>
      </c>
      <c r="K1256" s="116">
        <f>J1256*I1256</f>
        <v>0</v>
      </c>
      <c r="O1256" s="77">
        <v>66947</v>
      </c>
      <c r="P1256" s="77">
        <v>27977</v>
      </c>
      <c r="R1256" s="77">
        <v>11961</v>
      </c>
      <c r="U1256" s="116"/>
    </row>
    <row r="1257" spans="2:21" ht="26.25">
      <c r="B1257" s="259"/>
      <c r="C1257" s="259"/>
      <c r="D1257" s="217" t="s">
        <v>24</v>
      </c>
      <c r="E1257" s="217" t="s">
        <v>1039</v>
      </c>
      <c r="F1257" s="216" t="s">
        <v>2486</v>
      </c>
      <c r="G1257" s="258" t="s">
        <v>39</v>
      </c>
      <c r="H1257" s="259" t="s">
        <v>39</v>
      </c>
      <c r="I1257" s="260">
        <v>155</v>
      </c>
      <c r="J1257" s="261">
        <v>0</v>
      </c>
      <c r="K1257" s="316">
        <f>J1257*I1257</f>
        <v>0</v>
      </c>
      <c r="O1257" s="77">
        <v>68206</v>
      </c>
      <c r="P1257" s="77">
        <v>27977</v>
      </c>
      <c r="R1257" s="77">
        <v>12304</v>
      </c>
      <c r="U1257" s="116"/>
    </row>
    <row r="1258" spans="2:21" ht="12.75">
      <c r="B1258" s="265"/>
      <c r="C1258" s="265"/>
      <c r="D1258" s="218" t="s">
        <v>24</v>
      </c>
      <c r="E1258" s="218" t="s">
        <v>2225</v>
      </c>
      <c r="F1258" s="114" t="s">
        <v>2226</v>
      </c>
      <c r="G1258" s="264" t="s">
        <v>39</v>
      </c>
      <c r="H1258" s="265" t="s">
        <v>39</v>
      </c>
      <c r="I1258" s="219">
        <v>10300</v>
      </c>
      <c r="J1258" s="161">
        <v>0</v>
      </c>
      <c r="K1258" s="162">
        <f>J1258*I1258</f>
        <v>0</v>
      </c>
      <c r="O1258" s="77">
        <v>66846</v>
      </c>
      <c r="P1258" s="77">
        <v>27911</v>
      </c>
      <c r="R1258" s="77">
        <v>12300</v>
      </c>
      <c r="U1258" s="116"/>
    </row>
    <row r="1259" spans="2:21" ht="12.75">
      <c r="B1259" s="259"/>
      <c r="C1259" s="259"/>
      <c r="D1259" s="217"/>
      <c r="E1259" s="217"/>
      <c r="F1259" s="216"/>
      <c r="G1259" s="258"/>
      <c r="H1259" s="259"/>
      <c r="I1259" s="260"/>
      <c r="J1259" s="32" t="s">
        <v>1894</v>
      </c>
      <c r="K1259" s="42">
        <f>SUM(K1256:K1258)</f>
        <v>0</v>
      </c>
      <c r="U1259" s="116"/>
    </row>
    <row r="1260" spans="2:21" ht="12.75">
      <c r="B1260" s="259"/>
      <c r="C1260" s="259"/>
      <c r="D1260" s="217"/>
      <c r="E1260" s="217"/>
      <c r="F1260" s="216"/>
      <c r="G1260" s="258"/>
      <c r="H1260" s="259"/>
      <c r="I1260" s="260"/>
      <c r="J1260" s="261"/>
      <c r="K1260" s="316"/>
      <c r="U1260" s="116"/>
    </row>
    <row r="1261" spans="2:21" ht="12.75">
      <c r="B1261" s="259"/>
      <c r="C1261" s="259"/>
      <c r="D1261" s="217"/>
      <c r="E1261" s="217"/>
      <c r="F1261" s="216"/>
      <c r="G1261" s="258"/>
      <c r="H1261" s="259"/>
      <c r="I1261" s="260"/>
      <c r="J1261" s="261"/>
      <c r="K1261" s="316"/>
      <c r="U1261" s="116"/>
    </row>
    <row r="1262" spans="2:21" ht="12.75">
      <c r="B1262" s="45" t="s">
        <v>1895</v>
      </c>
      <c r="K1262" s="116"/>
      <c r="O1262" s="77">
        <v>27978</v>
      </c>
      <c r="U1262" s="116"/>
    </row>
    <row r="1263" spans="4:21" ht="26.25">
      <c r="D1263" s="194" t="s">
        <v>19</v>
      </c>
      <c r="E1263" s="194" t="s">
        <v>1299</v>
      </c>
      <c r="F1263" s="113" t="s">
        <v>2196</v>
      </c>
      <c r="G1263" s="118" t="s">
        <v>112</v>
      </c>
      <c r="H1263" s="45" t="s">
        <v>112</v>
      </c>
      <c r="I1263" s="220">
        <v>427</v>
      </c>
      <c r="J1263" s="252">
        <v>0</v>
      </c>
      <c r="K1263" s="116">
        <f>J1263*I1263</f>
        <v>0</v>
      </c>
      <c r="O1263" s="77">
        <v>66948</v>
      </c>
      <c r="P1263" s="77">
        <v>27978</v>
      </c>
      <c r="R1263" s="77">
        <v>7359</v>
      </c>
      <c r="U1263" s="116"/>
    </row>
    <row r="1264" spans="4:21" ht="26.25">
      <c r="D1264" s="194" t="s">
        <v>24</v>
      </c>
      <c r="E1264" s="194" t="s">
        <v>1300</v>
      </c>
      <c r="F1264" s="113" t="s">
        <v>2229</v>
      </c>
      <c r="G1264" s="118" t="s">
        <v>112</v>
      </c>
      <c r="H1264" s="45" t="s">
        <v>112</v>
      </c>
      <c r="I1264" s="220">
        <v>10</v>
      </c>
      <c r="J1264" s="252">
        <v>0</v>
      </c>
      <c r="K1264" s="116">
        <f>J1264*I1264</f>
        <v>0</v>
      </c>
      <c r="O1264" s="77">
        <v>66949</v>
      </c>
      <c r="P1264" s="77">
        <v>27978</v>
      </c>
      <c r="R1264" s="77">
        <v>7376</v>
      </c>
      <c r="U1264" s="116"/>
    </row>
    <row r="1265" spans="2:21" ht="26.25">
      <c r="B1265" s="259"/>
      <c r="C1265" s="259"/>
      <c r="D1265" s="217" t="s">
        <v>27</v>
      </c>
      <c r="E1265" s="217" t="s">
        <v>1045</v>
      </c>
      <c r="F1265" s="216" t="s">
        <v>1046</v>
      </c>
      <c r="G1265" s="258" t="s">
        <v>112</v>
      </c>
      <c r="H1265" s="259" t="s">
        <v>39</v>
      </c>
      <c r="I1265" s="260">
        <v>5</v>
      </c>
      <c r="J1265" s="261">
        <v>0</v>
      </c>
      <c r="K1265" s="316">
        <f>J1265*I1265</f>
        <v>0</v>
      </c>
      <c r="O1265" s="77">
        <v>66950</v>
      </c>
      <c r="P1265" s="77">
        <v>27978</v>
      </c>
      <c r="R1265" s="77">
        <v>7421</v>
      </c>
      <c r="U1265" s="116"/>
    </row>
    <row r="1266" spans="2:18" ht="26.25">
      <c r="B1266" s="262"/>
      <c r="C1266" s="262"/>
      <c r="D1266" s="142" t="s">
        <v>28</v>
      </c>
      <c r="E1266" s="142" t="s">
        <v>2307</v>
      </c>
      <c r="F1266" s="331" t="s">
        <v>2308</v>
      </c>
      <c r="G1266" s="312" t="s">
        <v>112</v>
      </c>
      <c r="H1266" s="262" t="s">
        <v>112</v>
      </c>
      <c r="I1266" s="219">
        <v>7</v>
      </c>
      <c r="J1266" s="266">
        <v>0</v>
      </c>
      <c r="K1266" s="162">
        <f>J1266*I1266</f>
        <v>0</v>
      </c>
      <c r="O1266" s="77">
        <v>67220</v>
      </c>
      <c r="P1266" s="77">
        <v>28131</v>
      </c>
      <c r="R1266" s="77">
        <v>7376</v>
      </c>
    </row>
    <row r="1267" spans="2:21" ht="12.75">
      <c r="B1267" s="259"/>
      <c r="C1267" s="259"/>
      <c r="D1267" s="217"/>
      <c r="E1267" s="217"/>
      <c r="F1267" s="216"/>
      <c r="G1267" s="258"/>
      <c r="H1267" s="259"/>
      <c r="I1267" s="260"/>
      <c r="J1267" s="32" t="s">
        <v>1896</v>
      </c>
      <c r="K1267" s="42">
        <f>SUM(K1263:K1266)</f>
        <v>0</v>
      </c>
      <c r="U1267" s="116"/>
    </row>
    <row r="1268" spans="2:21" ht="12.75">
      <c r="B1268" s="259"/>
      <c r="C1268" s="259"/>
      <c r="D1268" s="217"/>
      <c r="E1268" s="217"/>
      <c r="F1268" s="216"/>
      <c r="G1268" s="258"/>
      <c r="H1268" s="259"/>
      <c r="I1268" s="260"/>
      <c r="J1268" s="261"/>
      <c r="K1268" s="316"/>
      <c r="U1268" s="116"/>
    </row>
    <row r="1269" spans="2:21" ht="12.75">
      <c r="B1269" s="259"/>
      <c r="C1269" s="259"/>
      <c r="D1269" s="217"/>
      <c r="E1269" s="217"/>
      <c r="F1269" s="216"/>
      <c r="G1269" s="258"/>
      <c r="H1269" s="259"/>
      <c r="I1269" s="260"/>
      <c r="J1269" s="261"/>
      <c r="K1269" s="316"/>
      <c r="U1269" s="116"/>
    </row>
    <row r="1270" spans="2:21" ht="12.75">
      <c r="B1270" s="45" t="s">
        <v>1897</v>
      </c>
      <c r="K1270" s="116"/>
      <c r="O1270" s="77">
        <v>27979</v>
      </c>
      <c r="U1270" s="116"/>
    </row>
    <row r="1271" spans="4:21" ht="26.25">
      <c r="D1271" s="194" t="s">
        <v>19</v>
      </c>
      <c r="E1271" s="194" t="s">
        <v>1303</v>
      </c>
      <c r="F1271" s="113" t="s">
        <v>1304</v>
      </c>
      <c r="G1271" s="118" t="s">
        <v>39</v>
      </c>
      <c r="H1271" s="45" t="s">
        <v>39</v>
      </c>
      <c r="I1271" s="220">
        <v>265</v>
      </c>
      <c r="J1271" s="252">
        <v>0</v>
      </c>
      <c r="K1271" s="116">
        <f>J1271*I1271</f>
        <v>0</v>
      </c>
      <c r="O1271" s="77">
        <v>66951</v>
      </c>
      <c r="P1271" s="77">
        <v>27979</v>
      </c>
      <c r="R1271" s="77">
        <v>7451</v>
      </c>
      <c r="U1271" s="116"/>
    </row>
    <row r="1272" spans="2:21" ht="26.25">
      <c r="B1272" s="265"/>
      <c r="C1272" s="265"/>
      <c r="D1272" s="218" t="s">
        <v>24</v>
      </c>
      <c r="E1272" s="218" t="s">
        <v>1051</v>
      </c>
      <c r="F1272" s="114" t="s">
        <v>1052</v>
      </c>
      <c r="G1272" s="264" t="s">
        <v>39</v>
      </c>
      <c r="H1272" s="265" t="s">
        <v>39</v>
      </c>
      <c r="I1272" s="219">
        <v>300</v>
      </c>
      <c r="J1272" s="161">
        <v>0</v>
      </c>
      <c r="K1272" s="162">
        <f>J1272*I1272</f>
        <v>0</v>
      </c>
      <c r="O1272" s="77">
        <v>66952</v>
      </c>
      <c r="P1272" s="77">
        <v>27979</v>
      </c>
      <c r="R1272" s="77">
        <v>7452</v>
      </c>
      <c r="U1272" s="116"/>
    </row>
    <row r="1273" spans="2:21" ht="12.75">
      <c r="B1273" s="259"/>
      <c r="C1273" s="259"/>
      <c r="D1273" s="217"/>
      <c r="E1273" s="217"/>
      <c r="F1273" s="216"/>
      <c r="G1273" s="258"/>
      <c r="H1273" s="259"/>
      <c r="I1273" s="260"/>
      <c r="J1273" s="32" t="s">
        <v>1898</v>
      </c>
      <c r="K1273" s="42">
        <f>SUM(K1271:K1272)</f>
        <v>0</v>
      </c>
      <c r="U1273" s="116"/>
    </row>
    <row r="1274" spans="2:21" ht="12.75">
      <c r="B1274" s="259"/>
      <c r="C1274" s="259"/>
      <c r="D1274" s="217"/>
      <c r="E1274" s="217"/>
      <c r="F1274" s="216"/>
      <c r="G1274" s="258"/>
      <c r="H1274" s="259"/>
      <c r="I1274" s="260"/>
      <c r="J1274" s="32" t="s">
        <v>1899</v>
      </c>
      <c r="K1274" s="42">
        <f>K1273+K1267+K1259+K1252</f>
        <v>0</v>
      </c>
      <c r="U1274" s="116"/>
    </row>
    <row r="1275" spans="2:21" ht="12.75">
      <c r="B1275" s="259"/>
      <c r="C1275" s="259"/>
      <c r="D1275" s="217"/>
      <c r="E1275" s="217"/>
      <c r="F1275" s="216"/>
      <c r="G1275" s="258"/>
      <c r="H1275" s="259"/>
      <c r="I1275" s="260"/>
      <c r="J1275" s="261"/>
      <c r="K1275" s="316"/>
      <c r="U1275" s="116"/>
    </row>
    <row r="1276" spans="2:21" ht="12.75">
      <c r="B1276" s="259"/>
      <c r="C1276" s="259"/>
      <c r="D1276" s="217"/>
      <c r="E1276" s="217"/>
      <c r="F1276" s="216"/>
      <c r="G1276" s="258"/>
      <c r="H1276" s="259"/>
      <c r="I1276" s="260"/>
      <c r="J1276" s="261"/>
      <c r="K1276" s="316"/>
      <c r="U1276" s="116"/>
    </row>
    <row r="1277" spans="2:21" ht="12.75">
      <c r="B1277" s="45" t="s">
        <v>1900</v>
      </c>
      <c r="K1277" s="116"/>
      <c r="O1277" s="77">
        <v>27980</v>
      </c>
      <c r="U1277" s="116"/>
    </row>
    <row r="1278" spans="2:21" ht="12.75">
      <c r="B1278" s="45" t="s">
        <v>1901</v>
      </c>
      <c r="K1278" s="116"/>
      <c r="O1278" s="77">
        <v>27981</v>
      </c>
      <c r="U1278" s="116"/>
    </row>
    <row r="1279" spans="4:21" ht="26.25">
      <c r="D1279" s="194" t="s">
        <v>19</v>
      </c>
      <c r="E1279" s="194" t="s">
        <v>1309</v>
      </c>
      <c r="F1279" s="113" t="s">
        <v>1310</v>
      </c>
      <c r="G1279" s="118" t="s">
        <v>39</v>
      </c>
      <c r="H1279" s="45" t="s">
        <v>39</v>
      </c>
      <c r="I1279" s="220">
        <v>25</v>
      </c>
      <c r="J1279" s="252">
        <v>0</v>
      </c>
      <c r="K1279" s="116">
        <f>J1279*I1279</f>
        <v>0</v>
      </c>
      <c r="O1279" s="77">
        <v>66953</v>
      </c>
      <c r="P1279" s="77">
        <v>27981</v>
      </c>
      <c r="R1279" s="77">
        <v>7471</v>
      </c>
      <c r="U1279" s="116"/>
    </row>
    <row r="1280" spans="4:21" ht="39">
      <c r="D1280" s="194" t="s">
        <v>24</v>
      </c>
      <c r="E1280" s="233" t="s">
        <v>2227</v>
      </c>
      <c r="F1280" s="113" t="s">
        <v>2228</v>
      </c>
      <c r="G1280" s="118" t="s">
        <v>112</v>
      </c>
      <c r="H1280" s="45" t="s">
        <v>112</v>
      </c>
      <c r="I1280" s="220">
        <v>34</v>
      </c>
      <c r="J1280" s="252">
        <v>0</v>
      </c>
      <c r="K1280" s="116">
        <f>J1280*I1280</f>
        <v>0</v>
      </c>
      <c r="O1280" s="77">
        <v>66955</v>
      </c>
      <c r="P1280" s="77">
        <v>27981</v>
      </c>
      <c r="R1280" s="77">
        <v>7517</v>
      </c>
      <c r="U1280" s="116"/>
    </row>
    <row r="1281" spans="2:18" ht="39">
      <c r="B1281" s="262"/>
      <c r="C1281" s="262"/>
      <c r="D1281" s="142" t="s">
        <v>27</v>
      </c>
      <c r="E1281" s="142" t="s">
        <v>2163</v>
      </c>
      <c r="F1281" s="331" t="s">
        <v>2162</v>
      </c>
      <c r="G1281" s="312" t="s">
        <v>112</v>
      </c>
      <c r="H1281" s="262" t="s">
        <v>39</v>
      </c>
      <c r="I1281" s="219">
        <v>310</v>
      </c>
      <c r="J1281" s="266">
        <v>0</v>
      </c>
      <c r="K1281" s="162">
        <f>J1281*I1281</f>
        <v>0</v>
      </c>
      <c r="O1281" s="77">
        <v>67223</v>
      </c>
      <c r="P1281" s="77">
        <v>28134</v>
      </c>
      <c r="R1281" s="77">
        <v>7471</v>
      </c>
    </row>
    <row r="1282" spans="2:21" ht="12.75">
      <c r="B1282" s="259"/>
      <c r="C1282" s="259"/>
      <c r="D1282" s="217"/>
      <c r="E1282" s="217"/>
      <c r="F1282" s="216"/>
      <c r="G1282" s="258"/>
      <c r="H1282" s="259"/>
      <c r="I1282" s="260"/>
      <c r="J1282" s="32" t="s">
        <v>1902</v>
      </c>
      <c r="K1282" s="42">
        <f>SUM(K1279:K1281)</f>
        <v>0</v>
      </c>
      <c r="U1282" s="116"/>
    </row>
    <row r="1283" spans="2:21" ht="12.75">
      <c r="B1283" s="259"/>
      <c r="C1283" s="259"/>
      <c r="D1283" s="217"/>
      <c r="E1283" s="217"/>
      <c r="F1283" s="216"/>
      <c r="G1283" s="258"/>
      <c r="H1283" s="259"/>
      <c r="I1283" s="260"/>
      <c r="J1283" s="261"/>
      <c r="K1283" s="316"/>
      <c r="U1283" s="116"/>
    </row>
    <row r="1284" spans="2:21" ht="12.75">
      <c r="B1284" s="259"/>
      <c r="C1284" s="259"/>
      <c r="D1284" s="217"/>
      <c r="E1284" s="217"/>
      <c r="F1284" s="216"/>
      <c r="G1284" s="258"/>
      <c r="H1284" s="259"/>
      <c r="I1284" s="260"/>
      <c r="J1284" s="261"/>
      <c r="K1284" s="316"/>
      <c r="U1284" s="116"/>
    </row>
    <row r="1285" spans="2:21" ht="12.75">
      <c r="B1285" s="45" t="s">
        <v>1903</v>
      </c>
      <c r="K1285" s="116"/>
      <c r="O1285" s="77">
        <v>27982</v>
      </c>
      <c r="U1285" s="116"/>
    </row>
    <row r="1286" spans="2:21" ht="52.5">
      <c r="B1286" s="265"/>
      <c r="C1286" s="265"/>
      <c r="D1286" s="218" t="s">
        <v>19</v>
      </c>
      <c r="E1286" s="218" t="s">
        <v>1316</v>
      </c>
      <c r="F1286" s="114" t="s">
        <v>2485</v>
      </c>
      <c r="G1286" s="264" t="s">
        <v>112</v>
      </c>
      <c r="H1286" s="265" t="s">
        <v>112</v>
      </c>
      <c r="I1286" s="219">
        <v>110</v>
      </c>
      <c r="J1286" s="161">
        <v>0</v>
      </c>
      <c r="K1286" s="162">
        <f>J1286*I1286</f>
        <v>0</v>
      </c>
      <c r="O1286" s="77">
        <v>66957</v>
      </c>
      <c r="P1286" s="77">
        <v>27982</v>
      </c>
      <c r="R1286" s="77">
        <v>7645</v>
      </c>
      <c r="U1286" s="116"/>
    </row>
    <row r="1287" spans="2:21" ht="12.75">
      <c r="B1287" s="259"/>
      <c r="C1287" s="259"/>
      <c r="D1287" s="217"/>
      <c r="E1287" s="217"/>
      <c r="F1287" s="216"/>
      <c r="G1287" s="258"/>
      <c r="H1287" s="259"/>
      <c r="I1287" s="260"/>
      <c r="J1287" s="32" t="s">
        <v>1904</v>
      </c>
      <c r="K1287" s="42">
        <f>SUM(K1286)</f>
        <v>0</v>
      </c>
      <c r="U1287" s="116"/>
    </row>
    <row r="1288" spans="2:21" ht="12.75">
      <c r="B1288" s="259"/>
      <c r="C1288" s="259"/>
      <c r="D1288" s="217"/>
      <c r="E1288" s="217"/>
      <c r="F1288" s="216"/>
      <c r="G1288" s="258"/>
      <c r="H1288" s="259"/>
      <c r="I1288" s="260"/>
      <c r="J1288" s="261"/>
      <c r="K1288" s="316"/>
      <c r="U1288" s="116"/>
    </row>
    <row r="1289" spans="2:21" ht="12.75">
      <c r="B1289" s="259"/>
      <c r="C1289" s="259"/>
      <c r="D1289" s="217"/>
      <c r="E1289" s="217"/>
      <c r="F1289" s="216"/>
      <c r="G1289" s="258"/>
      <c r="H1289" s="259"/>
      <c r="I1289" s="260"/>
      <c r="J1289" s="261"/>
      <c r="K1289" s="316"/>
      <c r="U1289" s="116"/>
    </row>
    <row r="1290" spans="2:21" ht="12.75">
      <c r="B1290" s="45" t="s">
        <v>1905</v>
      </c>
      <c r="C1290" s="45" t="s">
        <v>1321</v>
      </c>
      <c r="K1290" s="116"/>
      <c r="O1290" s="77">
        <v>27983</v>
      </c>
      <c r="U1290" s="116"/>
    </row>
    <row r="1291" spans="4:21" ht="39">
      <c r="D1291" s="194" t="s">
        <v>19</v>
      </c>
      <c r="E1291" s="194" t="s">
        <v>1322</v>
      </c>
      <c r="F1291" s="113" t="s">
        <v>1651</v>
      </c>
      <c r="G1291" s="118" t="s">
        <v>112</v>
      </c>
      <c r="H1291" s="45" t="s">
        <v>112</v>
      </c>
      <c r="I1291" s="220">
        <v>48</v>
      </c>
      <c r="J1291" s="252">
        <v>0</v>
      </c>
      <c r="K1291" s="116">
        <f>J1291*I1291</f>
        <v>0</v>
      </c>
      <c r="O1291" s="77">
        <v>66958</v>
      </c>
      <c r="P1291" s="77">
        <v>27983</v>
      </c>
      <c r="R1291" s="77">
        <v>7941</v>
      </c>
      <c r="U1291" s="116"/>
    </row>
    <row r="1292" spans="2:21" s="129" customFormat="1" ht="12.75">
      <c r="B1292" s="237"/>
      <c r="C1292" s="237"/>
      <c r="D1292" s="233" t="s">
        <v>24</v>
      </c>
      <c r="E1292" s="233" t="s">
        <v>1329</v>
      </c>
      <c r="F1292" s="136" t="s">
        <v>1330</v>
      </c>
      <c r="G1292" s="238" t="s">
        <v>112</v>
      </c>
      <c r="H1292" s="237" t="s">
        <v>112</v>
      </c>
      <c r="I1292" s="130">
        <v>48</v>
      </c>
      <c r="J1292" s="239">
        <v>0</v>
      </c>
      <c r="K1292" s="240">
        <f>J1292*I1292</f>
        <v>0</v>
      </c>
      <c r="L1292" s="241"/>
      <c r="M1292" s="241"/>
      <c r="N1292" s="241"/>
      <c r="O1292" s="129">
        <v>66959</v>
      </c>
      <c r="P1292" s="129">
        <v>27983</v>
      </c>
      <c r="R1292" s="129">
        <v>8073</v>
      </c>
      <c r="U1292" s="240"/>
    </row>
    <row r="1293" spans="2:21" s="129" customFormat="1" ht="12.75">
      <c r="B1293" s="251"/>
      <c r="C1293" s="251"/>
      <c r="D1293" s="251" t="s">
        <v>27</v>
      </c>
      <c r="E1293" s="251" t="s">
        <v>1333</v>
      </c>
      <c r="F1293" s="251" t="s">
        <v>1334</v>
      </c>
      <c r="G1293" s="227" t="s">
        <v>112</v>
      </c>
      <c r="H1293" s="251" t="s">
        <v>112</v>
      </c>
      <c r="I1293" s="157">
        <v>48</v>
      </c>
      <c r="J1293" s="224">
        <v>0</v>
      </c>
      <c r="K1293" s="225">
        <f>J1293*I1293</f>
        <v>0</v>
      </c>
      <c r="L1293" s="241"/>
      <c r="M1293" s="241"/>
      <c r="N1293" s="241"/>
      <c r="O1293" s="129">
        <v>66960</v>
      </c>
      <c r="P1293" s="129">
        <v>27983</v>
      </c>
      <c r="R1293" s="129">
        <v>8076</v>
      </c>
      <c r="U1293" s="240"/>
    </row>
    <row r="1294" spans="2:18" s="129" customFormat="1" ht="26.25">
      <c r="B1294" s="301"/>
      <c r="C1294" s="301"/>
      <c r="D1294" s="235" t="s">
        <v>28</v>
      </c>
      <c r="E1294" s="235" t="s">
        <v>2348</v>
      </c>
      <c r="F1294" s="143" t="s">
        <v>2347</v>
      </c>
      <c r="G1294" s="300" t="s">
        <v>21</v>
      </c>
      <c r="H1294" s="301" t="s">
        <v>112</v>
      </c>
      <c r="I1294" s="144">
        <v>1</v>
      </c>
      <c r="J1294" s="302">
        <v>0</v>
      </c>
      <c r="K1294" s="230">
        <f>J1294*I1294</f>
        <v>0</v>
      </c>
      <c r="L1294" s="241"/>
      <c r="M1294" s="241"/>
      <c r="N1294" s="241"/>
      <c r="O1294" s="129">
        <v>67238</v>
      </c>
      <c r="P1294" s="129">
        <v>28136</v>
      </c>
      <c r="R1294" s="129">
        <v>8028</v>
      </c>
    </row>
    <row r="1295" spans="2:21" ht="12.75">
      <c r="B1295" s="256"/>
      <c r="C1295" s="256"/>
      <c r="D1295" s="256"/>
      <c r="E1295" s="256"/>
      <c r="F1295" s="256"/>
      <c r="G1295" s="330"/>
      <c r="H1295" s="256"/>
      <c r="I1295" s="260"/>
      <c r="J1295" s="32" t="s">
        <v>1906</v>
      </c>
      <c r="K1295" s="42">
        <f>SUM(K1291:K1294)</f>
        <v>0</v>
      </c>
      <c r="U1295" s="116"/>
    </row>
    <row r="1296" spans="2:21" ht="12.75">
      <c r="B1296" s="256"/>
      <c r="C1296" s="256"/>
      <c r="D1296" s="256"/>
      <c r="E1296" s="256"/>
      <c r="F1296" s="256"/>
      <c r="G1296" s="330"/>
      <c r="H1296" s="256"/>
      <c r="I1296" s="260"/>
      <c r="J1296" s="46"/>
      <c r="K1296" s="316"/>
      <c r="U1296" s="116"/>
    </row>
    <row r="1297" spans="2:21" ht="12.75">
      <c r="B1297" s="256"/>
      <c r="C1297" s="256"/>
      <c r="D1297" s="256"/>
      <c r="E1297" s="256"/>
      <c r="F1297" s="256"/>
      <c r="G1297" s="330"/>
      <c r="H1297" s="256"/>
      <c r="I1297" s="260"/>
      <c r="J1297" s="46"/>
      <c r="K1297" s="316"/>
      <c r="U1297" s="116"/>
    </row>
    <row r="1298" spans="2:21" ht="12.75">
      <c r="B1298" s="45" t="s">
        <v>1907</v>
      </c>
      <c r="K1298" s="116"/>
      <c r="O1298" s="77">
        <v>27984</v>
      </c>
      <c r="U1298" s="116"/>
    </row>
    <row r="1299" spans="4:21" ht="26.25">
      <c r="D1299" s="194" t="s">
        <v>19</v>
      </c>
      <c r="E1299" s="194" t="s">
        <v>1337</v>
      </c>
      <c r="F1299" s="113" t="s">
        <v>2297</v>
      </c>
      <c r="G1299" s="118" t="s">
        <v>21</v>
      </c>
      <c r="H1299" s="45" t="s">
        <v>22</v>
      </c>
      <c r="I1299" s="220">
        <v>9</v>
      </c>
      <c r="J1299" s="252">
        <v>0</v>
      </c>
      <c r="K1299" s="116">
        <f>J1299*I1299</f>
        <v>0</v>
      </c>
      <c r="O1299" s="77">
        <v>66961</v>
      </c>
      <c r="P1299" s="77">
        <v>27984</v>
      </c>
      <c r="R1299" s="77">
        <v>8094</v>
      </c>
      <c r="U1299" s="116"/>
    </row>
    <row r="1300" spans="4:21" ht="39">
      <c r="D1300" s="194" t="s">
        <v>24</v>
      </c>
      <c r="E1300" s="194" t="s">
        <v>1344</v>
      </c>
      <c r="F1300" s="113" t="s">
        <v>1654</v>
      </c>
      <c r="G1300" s="118" t="s">
        <v>21</v>
      </c>
      <c r="H1300" s="45" t="s">
        <v>22</v>
      </c>
      <c r="I1300" s="220">
        <v>9</v>
      </c>
      <c r="J1300" s="252">
        <v>0</v>
      </c>
      <c r="K1300" s="116">
        <f>J1300*I1300</f>
        <v>0</v>
      </c>
      <c r="O1300" s="77">
        <v>66962</v>
      </c>
      <c r="P1300" s="77">
        <v>27984</v>
      </c>
      <c r="R1300" s="77">
        <v>8463</v>
      </c>
      <c r="U1300" s="116"/>
    </row>
    <row r="1301" spans="2:21" s="129" customFormat="1" ht="12.75">
      <c r="B1301" s="301"/>
      <c r="C1301" s="301"/>
      <c r="D1301" s="301" t="s">
        <v>27</v>
      </c>
      <c r="E1301" s="301" t="s">
        <v>1348</v>
      </c>
      <c r="F1301" s="301" t="s">
        <v>1349</v>
      </c>
      <c r="G1301" s="300" t="s">
        <v>21</v>
      </c>
      <c r="H1301" s="301" t="s">
        <v>22</v>
      </c>
      <c r="I1301" s="144">
        <v>9</v>
      </c>
      <c r="J1301" s="302">
        <v>0</v>
      </c>
      <c r="K1301" s="230">
        <f>J1301*I1301</f>
        <v>0</v>
      </c>
      <c r="L1301" s="241"/>
      <c r="M1301" s="241"/>
      <c r="N1301" s="241"/>
      <c r="O1301" s="129">
        <v>66963</v>
      </c>
      <c r="P1301" s="129">
        <v>27984</v>
      </c>
      <c r="R1301" s="129">
        <v>8357</v>
      </c>
      <c r="U1301" s="240"/>
    </row>
    <row r="1302" spans="2:21" ht="12.75">
      <c r="B1302" s="256"/>
      <c r="C1302" s="256"/>
      <c r="D1302" s="256"/>
      <c r="E1302" s="256"/>
      <c r="F1302" s="256"/>
      <c r="G1302" s="330"/>
      <c r="H1302" s="256"/>
      <c r="I1302" s="260"/>
      <c r="J1302" s="32" t="s">
        <v>1908</v>
      </c>
      <c r="K1302" s="42">
        <f>SUM(K1299:K1301)</f>
        <v>0</v>
      </c>
      <c r="U1302" s="116"/>
    </row>
    <row r="1303" spans="2:21" ht="12.75">
      <c r="B1303" s="256"/>
      <c r="C1303" s="256"/>
      <c r="D1303" s="256"/>
      <c r="E1303" s="256"/>
      <c r="F1303" s="256"/>
      <c r="G1303" s="330"/>
      <c r="H1303" s="256"/>
      <c r="I1303" s="260"/>
      <c r="J1303" s="46"/>
      <c r="K1303" s="316"/>
      <c r="U1303" s="116"/>
    </row>
    <row r="1304" spans="2:21" ht="12.75">
      <c r="B1304" s="256"/>
      <c r="C1304" s="256"/>
      <c r="D1304" s="256"/>
      <c r="E1304" s="256"/>
      <c r="F1304" s="256"/>
      <c r="G1304" s="330"/>
      <c r="H1304" s="256"/>
      <c r="I1304" s="260"/>
      <c r="J1304" s="46"/>
      <c r="K1304" s="316"/>
      <c r="U1304" s="116"/>
    </row>
    <row r="1305" spans="2:21" ht="12.75">
      <c r="B1305" s="45" t="s">
        <v>1909</v>
      </c>
      <c r="K1305" s="116"/>
      <c r="O1305" s="77">
        <v>27985</v>
      </c>
      <c r="U1305" s="116"/>
    </row>
    <row r="1306" spans="4:21" ht="26.25">
      <c r="D1306" s="194" t="s">
        <v>19</v>
      </c>
      <c r="E1306" s="194" t="s">
        <v>1358</v>
      </c>
      <c r="F1306" s="113" t="s">
        <v>1359</v>
      </c>
      <c r="G1306" s="118" t="s">
        <v>112</v>
      </c>
      <c r="H1306" s="45" t="s">
        <v>112</v>
      </c>
      <c r="I1306" s="220">
        <v>12</v>
      </c>
      <c r="J1306" s="252">
        <v>0</v>
      </c>
      <c r="K1306" s="116">
        <f>J1306*I1306</f>
        <v>0</v>
      </c>
      <c r="O1306" s="77">
        <v>66965</v>
      </c>
      <c r="P1306" s="77">
        <v>27985</v>
      </c>
      <c r="R1306" s="77">
        <v>8492</v>
      </c>
      <c r="U1306" s="116"/>
    </row>
    <row r="1307" spans="4:21" ht="26.25">
      <c r="D1307" s="194" t="s">
        <v>24</v>
      </c>
      <c r="E1307" s="194" t="s">
        <v>1362</v>
      </c>
      <c r="F1307" s="113" t="s">
        <v>1363</v>
      </c>
      <c r="G1307" s="118" t="s">
        <v>112</v>
      </c>
      <c r="H1307" s="45" t="s">
        <v>112</v>
      </c>
      <c r="I1307" s="220">
        <v>12</v>
      </c>
      <c r="J1307" s="252">
        <v>0</v>
      </c>
      <c r="K1307" s="116">
        <f>J1307*I1307</f>
        <v>0</v>
      </c>
      <c r="O1307" s="77">
        <v>66967</v>
      </c>
      <c r="P1307" s="77">
        <v>27985</v>
      </c>
      <c r="R1307" s="77">
        <v>8502</v>
      </c>
      <c r="U1307" s="116"/>
    </row>
    <row r="1308" spans="4:18" ht="26.25">
      <c r="D1308" s="194" t="s">
        <v>27</v>
      </c>
      <c r="E1308" s="194" t="s">
        <v>2289</v>
      </c>
      <c r="F1308" s="113" t="s">
        <v>2290</v>
      </c>
      <c r="G1308" s="118" t="s">
        <v>21</v>
      </c>
      <c r="H1308" s="45" t="s">
        <v>22</v>
      </c>
      <c r="I1308" s="220">
        <v>9</v>
      </c>
      <c r="J1308" s="252">
        <v>0</v>
      </c>
      <c r="K1308" s="116">
        <f>J1308*I1308</f>
        <v>0</v>
      </c>
      <c r="O1308" s="77">
        <v>67260</v>
      </c>
      <c r="P1308" s="77">
        <v>28138</v>
      </c>
      <c r="R1308" s="77">
        <v>8554</v>
      </c>
    </row>
    <row r="1309" spans="2:21" ht="26.25" customHeight="1">
      <c r="B1309" s="262"/>
      <c r="C1309" s="262"/>
      <c r="D1309" s="142" t="s">
        <v>28</v>
      </c>
      <c r="E1309" s="142" t="s">
        <v>1366</v>
      </c>
      <c r="F1309" s="331" t="s">
        <v>1367</v>
      </c>
      <c r="G1309" s="312" t="s">
        <v>21</v>
      </c>
      <c r="H1309" s="262" t="s">
        <v>22</v>
      </c>
      <c r="I1309" s="219">
        <v>2</v>
      </c>
      <c r="J1309" s="266">
        <v>0</v>
      </c>
      <c r="K1309" s="162">
        <f>J1309*I1309</f>
        <v>0</v>
      </c>
      <c r="O1309" s="77">
        <v>66969</v>
      </c>
      <c r="P1309" s="77">
        <v>27985</v>
      </c>
      <c r="R1309" s="77">
        <v>8556</v>
      </c>
      <c r="U1309" s="116"/>
    </row>
    <row r="1310" spans="10:21" ht="12.75">
      <c r="J1310" s="32" t="s">
        <v>1910</v>
      </c>
      <c r="K1310" s="27">
        <f>SUM(K1306:K1309)</f>
        <v>0</v>
      </c>
      <c r="U1310" s="116"/>
    </row>
    <row r="1311" spans="10:21" ht="12.75">
      <c r="J1311" s="32" t="s">
        <v>1911</v>
      </c>
      <c r="K1311" s="27">
        <f>K1310+K1302+K1295+K1287+K1282</f>
        <v>0</v>
      </c>
      <c r="U1311" s="116"/>
    </row>
    <row r="1312" spans="11:21" ht="12.75">
      <c r="K1312" s="116"/>
      <c r="U1312" s="116"/>
    </row>
    <row r="1313" spans="11:21" ht="12.75">
      <c r="K1313" s="116"/>
      <c r="U1313" s="116"/>
    </row>
    <row r="1314" spans="2:21" ht="12.75">
      <c r="B1314" s="45" t="s">
        <v>1912</v>
      </c>
      <c r="K1314" s="116"/>
      <c r="O1314" s="77">
        <v>27986</v>
      </c>
      <c r="U1314" s="116"/>
    </row>
    <row r="1315" spans="2:21" ht="12.75">
      <c r="B1315" s="45" t="s">
        <v>1913</v>
      </c>
      <c r="K1315" s="116"/>
      <c r="O1315" s="77">
        <v>30264</v>
      </c>
      <c r="U1315" s="116"/>
    </row>
    <row r="1316" spans="4:21" ht="52.5">
      <c r="D1316" s="194" t="s">
        <v>19</v>
      </c>
      <c r="E1316" s="194" t="s">
        <v>1372</v>
      </c>
      <c r="F1316" s="113" t="s">
        <v>1373</v>
      </c>
      <c r="G1316" s="118" t="s">
        <v>72</v>
      </c>
      <c r="H1316" s="45" t="s">
        <v>72</v>
      </c>
      <c r="I1316" s="220">
        <v>3250</v>
      </c>
      <c r="J1316" s="252">
        <v>0</v>
      </c>
      <c r="K1316" s="116">
        <f aca="true" t="shared" si="14" ref="K1316:K1331">J1316*I1316</f>
        <v>0</v>
      </c>
      <c r="O1316" s="77">
        <v>73480</v>
      </c>
      <c r="P1316" s="77">
        <v>30264</v>
      </c>
      <c r="R1316" s="77">
        <v>10690</v>
      </c>
      <c r="U1316" s="116"/>
    </row>
    <row r="1317" spans="4:21" ht="78.75">
      <c r="D1317" s="194" t="s">
        <v>24</v>
      </c>
      <c r="E1317" s="194" t="s">
        <v>1914</v>
      </c>
      <c r="F1317" s="113" t="s">
        <v>1915</v>
      </c>
      <c r="G1317" s="118" t="s">
        <v>72</v>
      </c>
      <c r="H1317" s="45" t="s">
        <v>72</v>
      </c>
      <c r="I1317" s="220">
        <v>7800</v>
      </c>
      <c r="J1317" s="252">
        <v>0</v>
      </c>
      <c r="K1317" s="116">
        <f t="shared" si="14"/>
        <v>0</v>
      </c>
      <c r="O1317" s="77">
        <v>73481</v>
      </c>
      <c r="P1317" s="77">
        <v>30264</v>
      </c>
      <c r="R1317" s="77">
        <v>10698</v>
      </c>
      <c r="U1317" s="116"/>
    </row>
    <row r="1318" spans="4:21" ht="12.75">
      <c r="D1318" s="194" t="s">
        <v>27</v>
      </c>
      <c r="E1318" s="194" t="s">
        <v>1374</v>
      </c>
      <c r="F1318" s="113" t="s">
        <v>1375</v>
      </c>
      <c r="G1318" s="118" t="s">
        <v>21</v>
      </c>
      <c r="H1318" s="45" t="s">
        <v>22</v>
      </c>
      <c r="I1318" s="220">
        <v>1</v>
      </c>
      <c r="J1318" s="252">
        <v>0</v>
      </c>
      <c r="K1318" s="116">
        <f t="shared" si="14"/>
        <v>0</v>
      </c>
      <c r="O1318" s="77">
        <v>71086</v>
      </c>
      <c r="P1318" s="77">
        <v>30264</v>
      </c>
      <c r="R1318" s="77">
        <v>26407</v>
      </c>
      <c r="U1318" s="116"/>
    </row>
    <row r="1319" spans="4:21" ht="39">
      <c r="D1319" s="194" t="s">
        <v>28</v>
      </c>
      <c r="E1319" s="194" t="s">
        <v>1081</v>
      </c>
      <c r="F1319" s="113" t="s">
        <v>2309</v>
      </c>
      <c r="G1319" s="118" t="s">
        <v>21</v>
      </c>
      <c r="H1319" s="45" t="s">
        <v>22</v>
      </c>
      <c r="I1319" s="220">
        <v>19</v>
      </c>
      <c r="J1319" s="252">
        <v>0</v>
      </c>
      <c r="K1319" s="116">
        <f t="shared" si="14"/>
        <v>0</v>
      </c>
      <c r="O1319" s="77">
        <v>71087</v>
      </c>
      <c r="P1319" s="77">
        <v>30264</v>
      </c>
      <c r="R1319" s="77">
        <v>26408</v>
      </c>
      <c r="U1319" s="116"/>
    </row>
    <row r="1320" spans="4:21" ht="39">
      <c r="D1320" s="194" t="s">
        <v>29</v>
      </c>
      <c r="E1320" s="194" t="s">
        <v>1378</v>
      </c>
      <c r="F1320" s="113" t="s">
        <v>1379</v>
      </c>
      <c r="G1320" s="118" t="s">
        <v>21</v>
      </c>
      <c r="H1320" s="45" t="s">
        <v>22</v>
      </c>
      <c r="I1320" s="220">
        <v>7</v>
      </c>
      <c r="J1320" s="252">
        <v>0</v>
      </c>
      <c r="K1320" s="116">
        <f t="shared" si="14"/>
        <v>0</v>
      </c>
      <c r="O1320" s="77">
        <v>71089</v>
      </c>
      <c r="P1320" s="77">
        <v>30264</v>
      </c>
      <c r="R1320" s="77">
        <v>10728</v>
      </c>
      <c r="U1320" s="116"/>
    </row>
    <row r="1321" spans="4:21" ht="26.25">
      <c r="D1321" s="194" t="s">
        <v>62</v>
      </c>
      <c r="E1321" s="194" t="s">
        <v>1916</v>
      </c>
      <c r="F1321" s="113" t="s">
        <v>1917</v>
      </c>
      <c r="G1321" s="118" t="s">
        <v>21</v>
      </c>
      <c r="H1321" s="45" t="s">
        <v>22</v>
      </c>
      <c r="I1321" s="220">
        <v>1</v>
      </c>
      <c r="J1321" s="252">
        <v>0</v>
      </c>
      <c r="K1321" s="116">
        <f t="shared" si="14"/>
        <v>0</v>
      </c>
      <c r="O1321" s="77">
        <v>71100</v>
      </c>
      <c r="P1321" s="77">
        <v>30264</v>
      </c>
      <c r="R1321" s="77">
        <v>10767</v>
      </c>
      <c r="U1321" s="116"/>
    </row>
    <row r="1322" spans="4:21" ht="26.25">
      <c r="D1322" s="194" t="s">
        <v>63</v>
      </c>
      <c r="E1322" s="194" t="s">
        <v>1380</v>
      </c>
      <c r="F1322" s="113" t="s">
        <v>1381</v>
      </c>
      <c r="G1322" s="118" t="s">
        <v>21</v>
      </c>
      <c r="H1322" s="45" t="s">
        <v>22</v>
      </c>
      <c r="I1322" s="220">
        <v>1</v>
      </c>
      <c r="J1322" s="252">
        <v>0</v>
      </c>
      <c r="K1322" s="116">
        <f t="shared" si="14"/>
        <v>0</v>
      </c>
      <c r="O1322" s="77">
        <v>71090</v>
      </c>
      <c r="P1322" s="77">
        <v>30264</v>
      </c>
      <c r="R1322" s="77">
        <v>10770</v>
      </c>
      <c r="U1322" s="116"/>
    </row>
    <row r="1323" spans="4:21" ht="39">
      <c r="D1323" s="194" t="s">
        <v>65</v>
      </c>
      <c r="E1323" s="194" t="s">
        <v>1918</v>
      </c>
      <c r="F1323" s="113" t="s">
        <v>1919</v>
      </c>
      <c r="G1323" s="118" t="s">
        <v>21</v>
      </c>
      <c r="H1323" s="45" t="s">
        <v>22</v>
      </c>
      <c r="I1323" s="220">
        <v>4</v>
      </c>
      <c r="J1323" s="252">
        <v>0</v>
      </c>
      <c r="K1323" s="116">
        <f t="shared" si="14"/>
        <v>0</v>
      </c>
      <c r="O1323" s="77">
        <v>72884</v>
      </c>
      <c r="P1323" s="77">
        <v>30264</v>
      </c>
      <c r="R1323" s="77">
        <v>26473</v>
      </c>
      <c r="U1323" s="116"/>
    </row>
    <row r="1324" spans="4:21" ht="39">
      <c r="D1324" s="194" t="s">
        <v>68</v>
      </c>
      <c r="E1324" s="194" t="s">
        <v>1384</v>
      </c>
      <c r="F1324" s="113" t="s">
        <v>1385</v>
      </c>
      <c r="G1324" s="118" t="s">
        <v>21</v>
      </c>
      <c r="H1324" s="45" t="s">
        <v>22</v>
      </c>
      <c r="I1324" s="220">
        <v>18</v>
      </c>
      <c r="J1324" s="252">
        <v>0</v>
      </c>
      <c r="K1324" s="116">
        <f t="shared" si="14"/>
        <v>0</v>
      </c>
      <c r="O1324" s="77">
        <v>71092</v>
      </c>
      <c r="P1324" s="77">
        <v>30264</v>
      </c>
      <c r="R1324" s="77">
        <v>10788</v>
      </c>
      <c r="U1324" s="116"/>
    </row>
    <row r="1325" spans="4:21" ht="39">
      <c r="D1325" s="194" t="s">
        <v>391</v>
      </c>
      <c r="E1325" s="194" t="s">
        <v>1920</v>
      </c>
      <c r="F1325" s="113" t="s">
        <v>1921</v>
      </c>
      <c r="G1325" s="118" t="s">
        <v>21</v>
      </c>
      <c r="H1325" s="45" t="s">
        <v>22</v>
      </c>
      <c r="I1325" s="220">
        <v>1</v>
      </c>
      <c r="J1325" s="252">
        <v>0</v>
      </c>
      <c r="K1325" s="116">
        <f t="shared" si="14"/>
        <v>0</v>
      </c>
      <c r="O1325" s="77">
        <v>71097</v>
      </c>
      <c r="P1325" s="77">
        <v>30264</v>
      </c>
      <c r="R1325" s="77">
        <v>10790</v>
      </c>
      <c r="U1325" s="116"/>
    </row>
    <row r="1326" spans="4:21" ht="26.25">
      <c r="D1326" s="194" t="s">
        <v>394</v>
      </c>
      <c r="E1326" s="194" t="s">
        <v>1922</v>
      </c>
      <c r="F1326" s="113" t="s">
        <v>1923</v>
      </c>
      <c r="G1326" s="118" t="s">
        <v>21</v>
      </c>
      <c r="H1326" s="45" t="s">
        <v>22</v>
      </c>
      <c r="I1326" s="220">
        <v>2</v>
      </c>
      <c r="J1326" s="252">
        <v>0</v>
      </c>
      <c r="K1326" s="116">
        <f t="shared" si="14"/>
        <v>0</v>
      </c>
      <c r="O1326" s="77">
        <v>71099</v>
      </c>
      <c r="P1326" s="77">
        <v>30264</v>
      </c>
      <c r="R1326" s="77">
        <v>26427</v>
      </c>
      <c r="U1326" s="116"/>
    </row>
    <row r="1327" spans="4:21" ht="26.25">
      <c r="D1327" s="194" t="s">
        <v>397</v>
      </c>
      <c r="E1327" s="194" t="s">
        <v>1388</v>
      </c>
      <c r="F1327" s="113" t="s">
        <v>1389</v>
      </c>
      <c r="G1327" s="118" t="s">
        <v>21</v>
      </c>
      <c r="H1327" s="45" t="s">
        <v>22</v>
      </c>
      <c r="I1327" s="220">
        <v>1</v>
      </c>
      <c r="J1327" s="252">
        <v>0</v>
      </c>
      <c r="K1327" s="116">
        <f t="shared" si="14"/>
        <v>0</v>
      </c>
      <c r="O1327" s="77">
        <v>71093</v>
      </c>
      <c r="P1327" s="77">
        <v>30264</v>
      </c>
      <c r="R1327" s="77">
        <v>26410</v>
      </c>
      <c r="U1327" s="116"/>
    </row>
    <row r="1328" spans="4:21" ht="26.25">
      <c r="D1328" s="194" t="s">
        <v>400</v>
      </c>
      <c r="E1328" s="194" t="s">
        <v>1924</v>
      </c>
      <c r="F1328" s="113" t="s">
        <v>1925</v>
      </c>
      <c r="G1328" s="118" t="s">
        <v>21</v>
      </c>
      <c r="H1328" s="45" t="s">
        <v>22</v>
      </c>
      <c r="I1328" s="220">
        <v>2</v>
      </c>
      <c r="J1328" s="252">
        <v>0</v>
      </c>
      <c r="K1328" s="116">
        <f t="shared" si="14"/>
        <v>0</v>
      </c>
      <c r="O1328" s="77">
        <v>71098</v>
      </c>
      <c r="P1328" s="77">
        <v>30264</v>
      </c>
      <c r="R1328" s="77">
        <v>26426</v>
      </c>
      <c r="U1328" s="116"/>
    </row>
    <row r="1329" spans="4:21" ht="39">
      <c r="D1329" s="194" t="s">
        <v>403</v>
      </c>
      <c r="E1329" s="194" t="s">
        <v>1390</v>
      </c>
      <c r="F1329" s="113" t="s">
        <v>1391</v>
      </c>
      <c r="G1329" s="118" t="s">
        <v>21</v>
      </c>
      <c r="H1329" s="45" t="s">
        <v>22</v>
      </c>
      <c r="I1329" s="220">
        <v>1</v>
      </c>
      <c r="J1329" s="252">
        <v>0</v>
      </c>
      <c r="K1329" s="116">
        <f t="shared" si="14"/>
        <v>0</v>
      </c>
      <c r="O1329" s="77">
        <v>71094</v>
      </c>
      <c r="P1329" s="77">
        <v>30264</v>
      </c>
      <c r="R1329" s="77">
        <v>26409</v>
      </c>
      <c r="U1329" s="116"/>
    </row>
    <row r="1330" spans="4:21" ht="66">
      <c r="D1330" s="194" t="s">
        <v>406</v>
      </c>
      <c r="E1330" s="194" t="s">
        <v>1392</v>
      </c>
      <c r="F1330" s="113" t="s">
        <v>1926</v>
      </c>
      <c r="G1330" s="118" t="s">
        <v>39</v>
      </c>
      <c r="H1330" s="45" t="s">
        <v>39</v>
      </c>
      <c r="I1330" s="220">
        <v>45</v>
      </c>
      <c r="J1330" s="252">
        <v>0</v>
      </c>
      <c r="K1330" s="116">
        <f t="shared" si="14"/>
        <v>0</v>
      </c>
      <c r="O1330" s="77">
        <v>71095</v>
      </c>
      <c r="P1330" s="77">
        <v>30264</v>
      </c>
      <c r="R1330" s="77">
        <v>10792</v>
      </c>
      <c r="U1330" s="116"/>
    </row>
    <row r="1331" spans="2:21" ht="105">
      <c r="B1331" s="256"/>
      <c r="C1331" s="256"/>
      <c r="D1331" s="135" t="s">
        <v>409</v>
      </c>
      <c r="E1331" s="135" t="s">
        <v>1927</v>
      </c>
      <c r="F1331" s="329" t="s">
        <v>1928</v>
      </c>
      <c r="G1331" s="330" t="s">
        <v>21</v>
      </c>
      <c r="H1331" s="256" t="s">
        <v>22</v>
      </c>
      <c r="I1331" s="260">
        <v>3</v>
      </c>
      <c r="J1331" s="46">
        <v>0</v>
      </c>
      <c r="K1331" s="316">
        <f t="shared" si="14"/>
        <v>0</v>
      </c>
      <c r="O1331" s="77">
        <v>73484</v>
      </c>
      <c r="P1331" s="77">
        <v>30264</v>
      </c>
      <c r="R1331" s="77">
        <v>26490</v>
      </c>
      <c r="U1331" s="116"/>
    </row>
    <row r="1332" spans="2:18" ht="12.75">
      <c r="B1332" s="262"/>
      <c r="C1332" s="262"/>
      <c r="D1332" s="142" t="s">
        <v>766</v>
      </c>
      <c r="E1332" s="142" t="s">
        <v>2269</v>
      </c>
      <c r="F1332" s="331" t="s">
        <v>2275</v>
      </c>
      <c r="G1332" s="312" t="s">
        <v>39</v>
      </c>
      <c r="H1332" s="262" t="s">
        <v>39</v>
      </c>
      <c r="I1332" s="219">
        <v>2</v>
      </c>
      <c r="J1332" s="266">
        <v>0</v>
      </c>
      <c r="K1332" s="162">
        <f>J1332*I1332</f>
        <v>0</v>
      </c>
      <c r="O1332" s="77">
        <v>70523</v>
      </c>
      <c r="P1332" s="77">
        <v>28140</v>
      </c>
      <c r="R1332" s="77">
        <v>10792</v>
      </c>
    </row>
    <row r="1333" spans="2:21" ht="12.75">
      <c r="B1333" s="256"/>
      <c r="C1333" s="256"/>
      <c r="D1333" s="135"/>
      <c r="E1333" s="135"/>
      <c r="F1333" s="329"/>
      <c r="G1333" s="330"/>
      <c r="H1333" s="256"/>
      <c r="I1333" s="260"/>
      <c r="J1333" s="32" t="s">
        <v>1929</v>
      </c>
      <c r="K1333" s="42">
        <f>SUM(K1316:K1332)</f>
        <v>0</v>
      </c>
      <c r="U1333" s="116"/>
    </row>
    <row r="1334" spans="2:21" ht="12.75">
      <c r="B1334" s="256"/>
      <c r="C1334" s="256"/>
      <c r="D1334" s="135"/>
      <c r="E1334" s="135"/>
      <c r="F1334" s="329"/>
      <c r="G1334" s="330"/>
      <c r="H1334" s="256"/>
      <c r="I1334" s="260"/>
      <c r="J1334" s="46"/>
      <c r="K1334" s="316"/>
      <c r="U1334" s="116"/>
    </row>
    <row r="1335" spans="2:21" ht="12.75">
      <c r="B1335" s="256"/>
      <c r="C1335" s="256"/>
      <c r="D1335" s="135"/>
      <c r="E1335" s="135"/>
      <c r="F1335" s="329"/>
      <c r="G1335" s="330"/>
      <c r="H1335" s="256"/>
      <c r="I1335" s="260"/>
      <c r="J1335" s="46"/>
      <c r="K1335" s="316"/>
      <c r="U1335" s="116"/>
    </row>
    <row r="1336" spans="2:21" ht="12.75">
      <c r="B1336" s="45" t="s">
        <v>1930</v>
      </c>
      <c r="K1336" s="116"/>
      <c r="O1336" s="77">
        <v>29601</v>
      </c>
      <c r="U1336" s="116"/>
    </row>
    <row r="1337" spans="2:21" s="129" customFormat="1" ht="39">
      <c r="B1337" s="237"/>
      <c r="C1337" s="237"/>
      <c r="D1337" s="233" t="s">
        <v>19</v>
      </c>
      <c r="E1337" s="233" t="s">
        <v>1395</v>
      </c>
      <c r="F1337" s="136" t="s">
        <v>1396</v>
      </c>
      <c r="G1337" s="238" t="s">
        <v>112</v>
      </c>
      <c r="H1337" s="237" t="s">
        <v>112</v>
      </c>
      <c r="I1337" s="130">
        <v>1406</v>
      </c>
      <c r="J1337" s="239">
        <v>0</v>
      </c>
      <c r="K1337" s="240">
        <f aca="true" t="shared" si="15" ref="K1337:K1353">J1337*I1337</f>
        <v>0</v>
      </c>
      <c r="L1337" s="241"/>
      <c r="M1337" s="241"/>
      <c r="N1337" s="241"/>
      <c r="O1337" s="129">
        <v>69874</v>
      </c>
      <c r="P1337" s="129">
        <v>29601</v>
      </c>
      <c r="R1337" s="129">
        <v>10835</v>
      </c>
      <c r="U1337" s="240"/>
    </row>
    <row r="1338" spans="2:21" s="129" customFormat="1" ht="26.25">
      <c r="B1338" s="237"/>
      <c r="C1338" s="237"/>
      <c r="D1338" s="233" t="s">
        <v>24</v>
      </c>
      <c r="E1338" s="233" t="s">
        <v>1397</v>
      </c>
      <c r="F1338" s="136" t="s">
        <v>1398</v>
      </c>
      <c r="G1338" s="238" t="s">
        <v>112</v>
      </c>
      <c r="H1338" s="237" t="s">
        <v>112</v>
      </c>
      <c r="I1338" s="130">
        <v>330</v>
      </c>
      <c r="J1338" s="239">
        <v>0</v>
      </c>
      <c r="K1338" s="240">
        <f t="shared" si="15"/>
        <v>0</v>
      </c>
      <c r="L1338" s="241"/>
      <c r="M1338" s="241"/>
      <c r="N1338" s="241"/>
      <c r="O1338" s="129">
        <v>69875</v>
      </c>
      <c r="P1338" s="129">
        <v>29601</v>
      </c>
      <c r="Q1338" s="129">
        <v>69874</v>
      </c>
      <c r="R1338" s="129">
        <v>10909</v>
      </c>
      <c r="U1338" s="240"/>
    </row>
    <row r="1339" spans="2:21" s="129" customFormat="1" ht="39">
      <c r="B1339" s="237"/>
      <c r="C1339" s="237"/>
      <c r="D1339" s="233" t="s">
        <v>27</v>
      </c>
      <c r="E1339" s="233" t="s">
        <v>1399</v>
      </c>
      <c r="F1339" s="136" t="s">
        <v>1400</v>
      </c>
      <c r="G1339" s="238" t="s">
        <v>112</v>
      </c>
      <c r="H1339" s="237" t="s">
        <v>112</v>
      </c>
      <c r="I1339" s="130">
        <v>220</v>
      </c>
      <c r="J1339" s="239">
        <v>0</v>
      </c>
      <c r="K1339" s="240">
        <f t="shared" si="15"/>
        <v>0</v>
      </c>
      <c r="L1339" s="241"/>
      <c r="M1339" s="241"/>
      <c r="N1339" s="241"/>
      <c r="O1339" s="129">
        <v>69876</v>
      </c>
      <c r="P1339" s="129">
        <v>29601</v>
      </c>
      <c r="R1339" s="129">
        <v>10836</v>
      </c>
      <c r="U1339" s="240"/>
    </row>
    <row r="1340" spans="2:18" s="129" customFormat="1" ht="12.75">
      <c r="B1340" s="237"/>
      <c r="C1340" s="237"/>
      <c r="D1340" s="233" t="s">
        <v>28</v>
      </c>
      <c r="E1340" s="233" t="s">
        <v>2252</v>
      </c>
      <c r="F1340" s="136" t="s">
        <v>2253</v>
      </c>
      <c r="G1340" s="238" t="s">
        <v>112</v>
      </c>
      <c r="H1340" s="237" t="s">
        <v>112</v>
      </c>
      <c r="I1340" s="130">
        <v>230</v>
      </c>
      <c r="J1340" s="239">
        <v>0</v>
      </c>
      <c r="K1340" s="240">
        <f t="shared" si="15"/>
        <v>0</v>
      </c>
      <c r="L1340" s="241"/>
      <c r="M1340" s="241"/>
      <c r="N1340" s="241"/>
      <c r="O1340" s="129">
        <v>67269</v>
      </c>
      <c r="P1340" s="129">
        <v>28141</v>
      </c>
      <c r="Q1340" s="129">
        <v>67268</v>
      </c>
      <c r="R1340" s="129">
        <v>10898</v>
      </c>
    </row>
    <row r="1341" spans="2:21" s="129" customFormat="1" ht="39">
      <c r="B1341" s="237"/>
      <c r="C1341" s="237"/>
      <c r="D1341" s="233" t="s">
        <v>29</v>
      </c>
      <c r="E1341" s="233" t="s">
        <v>1407</v>
      </c>
      <c r="F1341" s="136" t="s">
        <v>1408</v>
      </c>
      <c r="G1341" s="238" t="s">
        <v>112</v>
      </c>
      <c r="H1341" s="237" t="s">
        <v>112</v>
      </c>
      <c r="I1341" s="130">
        <v>30</v>
      </c>
      <c r="J1341" s="239">
        <v>0</v>
      </c>
      <c r="K1341" s="240">
        <f t="shared" si="15"/>
        <v>0</v>
      </c>
      <c r="L1341" s="241"/>
      <c r="M1341" s="241"/>
      <c r="N1341" s="241"/>
      <c r="O1341" s="129">
        <v>69881</v>
      </c>
      <c r="P1341" s="129">
        <v>29601</v>
      </c>
      <c r="R1341" s="129">
        <v>10838</v>
      </c>
      <c r="U1341" s="240"/>
    </row>
    <row r="1342" spans="2:21" s="129" customFormat="1" ht="26.25">
      <c r="B1342" s="237"/>
      <c r="C1342" s="237"/>
      <c r="D1342" s="233" t="s">
        <v>62</v>
      </c>
      <c r="E1342" s="233" t="s">
        <v>1409</v>
      </c>
      <c r="F1342" s="136" t="s">
        <v>1410</v>
      </c>
      <c r="G1342" s="238" t="s">
        <v>112</v>
      </c>
      <c r="H1342" s="237" t="s">
        <v>112</v>
      </c>
      <c r="I1342" s="130">
        <v>150</v>
      </c>
      <c r="J1342" s="239">
        <v>0</v>
      </c>
      <c r="K1342" s="240">
        <f t="shared" si="15"/>
        <v>0</v>
      </c>
      <c r="L1342" s="241"/>
      <c r="M1342" s="241"/>
      <c r="N1342" s="241"/>
      <c r="O1342" s="129">
        <v>69882</v>
      </c>
      <c r="P1342" s="129">
        <v>29601</v>
      </c>
      <c r="Q1342" s="129">
        <v>69881</v>
      </c>
      <c r="R1342" s="129">
        <v>10912</v>
      </c>
      <c r="U1342" s="240"/>
    </row>
    <row r="1343" spans="2:21" s="129" customFormat="1" ht="26.25">
      <c r="B1343" s="237"/>
      <c r="C1343" s="237"/>
      <c r="D1343" s="233" t="s">
        <v>63</v>
      </c>
      <c r="E1343" s="233" t="s">
        <v>1411</v>
      </c>
      <c r="F1343" s="136" t="s">
        <v>1412</v>
      </c>
      <c r="G1343" s="238" t="s">
        <v>112</v>
      </c>
      <c r="H1343" s="237" t="s">
        <v>112</v>
      </c>
      <c r="I1343" s="130">
        <v>110</v>
      </c>
      <c r="J1343" s="239">
        <v>0</v>
      </c>
      <c r="K1343" s="240">
        <f t="shared" si="15"/>
        <v>0</v>
      </c>
      <c r="L1343" s="241"/>
      <c r="M1343" s="241"/>
      <c r="N1343" s="241"/>
      <c r="O1343" s="129">
        <v>69883</v>
      </c>
      <c r="P1343" s="129">
        <v>29601</v>
      </c>
      <c r="Q1343" s="129">
        <v>69881</v>
      </c>
      <c r="R1343" s="129">
        <v>10900</v>
      </c>
      <c r="U1343" s="240"/>
    </row>
    <row r="1344" spans="2:21" s="129" customFormat="1" ht="39">
      <c r="B1344" s="237"/>
      <c r="C1344" s="237"/>
      <c r="D1344" s="233" t="s">
        <v>65</v>
      </c>
      <c r="E1344" s="233" t="s">
        <v>1413</v>
      </c>
      <c r="F1344" s="136" t="s">
        <v>1414</v>
      </c>
      <c r="G1344" s="238" t="s">
        <v>112</v>
      </c>
      <c r="H1344" s="237" t="s">
        <v>112</v>
      </c>
      <c r="I1344" s="130">
        <v>10</v>
      </c>
      <c r="J1344" s="239">
        <v>0</v>
      </c>
      <c r="K1344" s="240">
        <f t="shared" si="15"/>
        <v>0</v>
      </c>
      <c r="L1344" s="241"/>
      <c r="M1344" s="241"/>
      <c r="N1344" s="241"/>
      <c r="O1344" s="129">
        <v>69884</v>
      </c>
      <c r="P1344" s="129">
        <v>29601</v>
      </c>
      <c r="R1344" s="129">
        <v>10839</v>
      </c>
      <c r="U1344" s="240"/>
    </row>
    <row r="1345" spans="2:18" s="129" customFormat="1" ht="12.75">
      <c r="B1345" s="237"/>
      <c r="C1345" s="237"/>
      <c r="D1345" s="233" t="s">
        <v>68</v>
      </c>
      <c r="E1345" s="233" t="s">
        <v>2264</v>
      </c>
      <c r="F1345" s="136" t="s">
        <v>2268</v>
      </c>
      <c r="G1345" s="238" t="s">
        <v>112</v>
      </c>
      <c r="H1345" s="237" t="s">
        <v>112</v>
      </c>
      <c r="I1345" s="130">
        <v>20</v>
      </c>
      <c r="J1345" s="239">
        <v>0</v>
      </c>
      <c r="K1345" s="240">
        <f t="shared" si="15"/>
        <v>0</v>
      </c>
      <c r="L1345" s="241"/>
      <c r="M1345" s="241"/>
      <c r="N1345" s="241"/>
      <c r="O1345" s="129">
        <v>67271</v>
      </c>
      <c r="P1345" s="129">
        <v>28141</v>
      </c>
      <c r="Q1345" s="129">
        <v>67270</v>
      </c>
      <c r="R1345" s="129">
        <v>10901</v>
      </c>
    </row>
    <row r="1346" spans="2:21" s="129" customFormat="1" ht="52.5">
      <c r="B1346" s="237"/>
      <c r="C1346" s="237"/>
      <c r="D1346" s="233" t="s">
        <v>391</v>
      </c>
      <c r="E1346" s="233" t="s">
        <v>1417</v>
      </c>
      <c r="F1346" s="136" t="s">
        <v>1418</v>
      </c>
      <c r="G1346" s="238" t="s">
        <v>39</v>
      </c>
      <c r="H1346" s="237" t="s">
        <v>39</v>
      </c>
      <c r="I1346" s="130">
        <v>33</v>
      </c>
      <c r="J1346" s="239">
        <v>0</v>
      </c>
      <c r="K1346" s="240">
        <f t="shared" si="15"/>
        <v>0</v>
      </c>
      <c r="L1346" s="241"/>
      <c r="M1346" s="241"/>
      <c r="N1346" s="241"/>
      <c r="O1346" s="129">
        <v>69886</v>
      </c>
      <c r="P1346" s="129">
        <v>29601</v>
      </c>
      <c r="R1346" s="129">
        <v>10871</v>
      </c>
      <c r="U1346" s="240"/>
    </row>
    <row r="1347" spans="2:21" s="129" customFormat="1" ht="26.25">
      <c r="B1347" s="251"/>
      <c r="C1347" s="251"/>
      <c r="D1347" s="233" t="s">
        <v>394</v>
      </c>
      <c r="E1347" s="226" t="s">
        <v>1419</v>
      </c>
      <c r="F1347" s="199" t="s">
        <v>1420</v>
      </c>
      <c r="G1347" s="227" t="s">
        <v>39</v>
      </c>
      <c r="H1347" s="251" t="s">
        <v>39</v>
      </c>
      <c r="I1347" s="157">
        <v>64</v>
      </c>
      <c r="J1347" s="224">
        <v>0</v>
      </c>
      <c r="K1347" s="225">
        <f t="shared" si="15"/>
        <v>0</v>
      </c>
      <c r="L1347" s="241"/>
      <c r="M1347" s="241"/>
      <c r="N1347" s="241"/>
      <c r="O1347" s="129">
        <v>69887</v>
      </c>
      <c r="P1347" s="129">
        <v>29601</v>
      </c>
      <c r="Q1347" s="129">
        <v>69886</v>
      </c>
      <c r="R1347" s="129">
        <v>10906</v>
      </c>
      <c r="U1347" s="240"/>
    </row>
    <row r="1348" spans="2:18" s="129" customFormat="1" ht="52.5">
      <c r="B1348" s="237"/>
      <c r="C1348" s="237"/>
      <c r="D1348" s="233" t="s">
        <v>397</v>
      </c>
      <c r="E1348" s="233" t="s">
        <v>2248</v>
      </c>
      <c r="F1348" s="136" t="s">
        <v>2249</v>
      </c>
      <c r="G1348" s="238" t="s">
        <v>112</v>
      </c>
      <c r="H1348" s="237" t="s">
        <v>112</v>
      </c>
      <c r="I1348" s="130">
        <v>435</v>
      </c>
      <c r="J1348" s="239">
        <v>0</v>
      </c>
      <c r="K1348" s="240">
        <f t="shared" si="15"/>
        <v>0</v>
      </c>
      <c r="L1348" s="241"/>
      <c r="M1348" s="241"/>
      <c r="N1348" s="241"/>
      <c r="O1348" s="129">
        <v>67266</v>
      </c>
      <c r="P1348" s="129">
        <v>28141</v>
      </c>
      <c r="R1348" s="129">
        <v>10835</v>
      </c>
    </row>
    <row r="1349" spans="2:18" s="129" customFormat="1" ht="52.5">
      <c r="B1349" s="237"/>
      <c r="C1349" s="237"/>
      <c r="D1349" s="233" t="s">
        <v>400</v>
      </c>
      <c r="E1349" s="233" t="s">
        <v>2250</v>
      </c>
      <c r="F1349" s="136" t="s">
        <v>2251</v>
      </c>
      <c r="G1349" s="238" t="s">
        <v>112</v>
      </c>
      <c r="H1349" s="237" t="s">
        <v>112</v>
      </c>
      <c r="I1349" s="130">
        <v>480</v>
      </c>
      <c r="J1349" s="239">
        <v>0</v>
      </c>
      <c r="K1349" s="240">
        <f t="shared" si="15"/>
        <v>0</v>
      </c>
      <c r="L1349" s="241"/>
      <c r="M1349" s="241"/>
      <c r="N1349" s="241"/>
      <c r="O1349" s="129">
        <v>67266</v>
      </c>
      <c r="P1349" s="129">
        <v>28141</v>
      </c>
      <c r="R1349" s="129">
        <v>10835</v>
      </c>
    </row>
    <row r="1350" spans="2:18" s="129" customFormat="1" ht="52.5">
      <c r="B1350" s="237"/>
      <c r="C1350" s="237"/>
      <c r="D1350" s="233" t="s">
        <v>403</v>
      </c>
      <c r="E1350" s="233" t="s">
        <v>2258</v>
      </c>
      <c r="F1350" s="136" t="s">
        <v>2259</v>
      </c>
      <c r="G1350" s="238" t="s">
        <v>112</v>
      </c>
      <c r="H1350" s="237" t="s">
        <v>112</v>
      </c>
      <c r="I1350" s="130">
        <v>120</v>
      </c>
      <c r="J1350" s="239">
        <v>0</v>
      </c>
      <c r="K1350" s="240">
        <f t="shared" si="15"/>
        <v>0</v>
      </c>
      <c r="L1350" s="241"/>
      <c r="M1350" s="241"/>
      <c r="N1350" s="241"/>
      <c r="O1350" s="129">
        <v>67266</v>
      </c>
      <c r="P1350" s="129">
        <v>28141</v>
      </c>
      <c r="R1350" s="129">
        <v>10835</v>
      </c>
    </row>
    <row r="1351" spans="2:18" s="129" customFormat="1" ht="52.5">
      <c r="B1351" s="237"/>
      <c r="C1351" s="237"/>
      <c r="D1351" s="233" t="s">
        <v>406</v>
      </c>
      <c r="E1351" s="233" t="s">
        <v>2262</v>
      </c>
      <c r="F1351" s="136" t="s">
        <v>2263</v>
      </c>
      <c r="G1351" s="238" t="s">
        <v>112</v>
      </c>
      <c r="H1351" s="237" t="s">
        <v>112</v>
      </c>
      <c r="I1351" s="130">
        <v>10</v>
      </c>
      <c r="J1351" s="239">
        <v>0</v>
      </c>
      <c r="K1351" s="240">
        <f t="shared" si="15"/>
        <v>0</v>
      </c>
      <c r="L1351" s="241"/>
      <c r="M1351" s="241"/>
      <c r="N1351" s="241"/>
      <c r="O1351" s="129">
        <v>67266</v>
      </c>
      <c r="P1351" s="129">
        <v>28141</v>
      </c>
      <c r="R1351" s="129">
        <v>10835</v>
      </c>
    </row>
    <row r="1352" spans="2:18" s="129" customFormat="1" ht="52.5">
      <c r="B1352" s="237"/>
      <c r="C1352" s="237"/>
      <c r="D1352" s="233" t="s">
        <v>409</v>
      </c>
      <c r="E1352" s="233" t="s">
        <v>2267</v>
      </c>
      <c r="F1352" s="136" t="s">
        <v>2265</v>
      </c>
      <c r="G1352" s="238" t="s">
        <v>39</v>
      </c>
      <c r="H1352" s="237" t="s">
        <v>39</v>
      </c>
      <c r="I1352" s="130">
        <v>31</v>
      </c>
      <c r="J1352" s="239">
        <v>0</v>
      </c>
      <c r="K1352" s="240">
        <f t="shared" si="15"/>
        <v>0</v>
      </c>
      <c r="L1352" s="241"/>
      <c r="M1352" s="241"/>
      <c r="N1352" s="241"/>
      <c r="O1352" s="129">
        <v>69333</v>
      </c>
      <c r="P1352" s="129">
        <v>28141</v>
      </c>
      <c r="R1352" s="129">
        <v>10871</v>
      </c>
    </row>
    <row r="1353" spans="2:18" s="129" customFormat="1" ht="26.25">
      <c r="B1353" s="301"/>
      <c r="C1353" s="301"/>
      <c r="D1353" s="235" t="s">
        <v>766</v>
      </c>
      <c r="E1353" s="235" t="s">
        <v>381</v>
      </c>
      <c r="F1353" s="143" t="s">
        <v>2266</v>
      </c>
      <c r="G1353" s="300" t="s">
        <v>112</v>
      </c>
      <c r="H1353" s="301" t="s">
        <v>39</v>
      </c>
      <c r="I1353" s="144">
        <v>10</v>
      </c>
      <c r="J1353" s="302">
        <v>0</v>
      </c>
      <c r="K1353" s="230">
        <f t="shared" si="15"/>
        <v>0</v>
      </c>
      <c r="L1353" s="241"/>
      <c r="M1353" s="241"/>
      <c r="N1353" s="241"/>
      <c r="O1353" s="129">
        <v>69333</v>
      </c>
      <c r="P1353" s="129">
        <v>28141</v>
      </c>
      <c r="R1353" s="129">
        <v>10871</v>
      </c>
    </row>
    <row r="1354" spans="2:21" ht="12.75">
      <c r="B1354" s="256"/>
      <c r="C1354" s="256"/>
      <c r="D1354" s="135"/>
      <c r="E1354" s="135"/>
      <c r="F1354" s="329"/>
      <c r="G1354" s="330"/>
      <c r="H1354" s="256"/>
      <c r="I1354" s="260"/>
      <c r="J1354" s="32" t="s">
        <v>1931</v>
      </c>
      <c r="K1354" s="42">
        <f>SUM(K1337:K1353)</f>
        <v>0</v>
      </c>
      <c r="U1354" s="116"/>
    </row>
    <row r="1355" spans="2:21" ht="12.75">
      <c r="B1355" s="256"/>
      <c r="C1355" s="256"/>
      <c r="D1355" s="135"/>
      <c r="E1355" s="135"/>
      <c r="F1355" s="329"/>
      <c r="G1355" s="330"/>
      <c r="H1355" s="256"/>
      <c r="I1355" s="260"/>
      <c r="J1355" s="46"/>
      <c r="K1355" s="316"/>
      <c r="U1355" s="116"/>
    </row>
    <row r="1356" spans="2:21" ht="12.75">
      <c r="B1356" s="256"/>
      <c r="C1356" s="256"/>
      <c r="D1356" s="135"/>
      <c r="E1356" s="135"/>
      <c r="F1356" s="329"/>
      <c r="G1356" s="330"/>
      <c r="H1356" s="256"/>
      <c r="I1356" s="260"/>
      <c r="J1356" s="46"/>
      <c r="K1356" s="316"/>
      <c r="U1356" s="116"/>
    </row>
    <row r="1357" spans="2:21" ht="12.75">
      <c r="B1357" s="45" t="s">
        <v>1932</v>
      </c>
      <c r="C1357" s="45" t="s">
        <v>1477</v>
      </c>
      <c r="K1357" s="116"/>
      <c r="O1357" s="77">
        <v>27989</v>
      </c>
      <c r="U1357" s="116"/>
    </row>
    <row r="1358" spans="2:21" ht="39">
      <c r="B1358" s="259"/>
      <c r="C1358" s="259"/>
      <c r="D1358" s="217" t="s">
        <v>19</v>
      </c>
      <c r="E1358" s="217" t="s">
        <v>1425</v>
      </c>
      <c r="F1358" s="216" t="s">
        <v>2484</v>
      </c>
      <c r="G1358" s="258" t="s">
        <v>21</v>
      </c>
      <c r="H1358" s="259" t="s">
        <v>22</v>
      </c>
      <c r="I1358" s="260">
        <v>11</v>
      </c>
      <c r="J1358" s="261">
        <v>0</v>
      </c>
      <c r="K1358" s="316">
        <f aca="true" t="shared" si="16" ref="K1358:K1364">J1358*I1358</f>
        <v>0</v>
      </c>
      <c r="O1358" s="77">
        <v>73498</v>
      </c>
      <c r="P1358" s="77">
        <v>31604</v>
      </c>
      <c r="R1358" s="77">
        <v>11037</v>
      </c>
      <c r="U1358" s="116"/>
    </row>
    <row r="1359" spans="2:21" ht="39">
      <c r="B1359" s="259"/>
      <c r="C1359" s="259"/>
      <c r="D1359" s="217" t="s">
        <v>24</v>
      </c>
      <c r="E1359" s="217" t="s">
        <v>2470</v>
      </c>
      <c r="F1359" s="216" t="s">
        <v>2471</v>
      </c>
      <c r="G1359" s="258" t="s">
        <v>21</v>
      </c>
      <c r="H1359" s="259" t="s">
        <v>22</v>
      </c>
      <c r="I1359" s="260">
        <v>11</v>
      </c>
      <c r="J1359" s="261">
        <v>0</v>
      </c>
      <c r="K1359" s="316">
        <f>J1359*I1359</f>
        <v>0</v>
      </c>
      <c r="O1359" s="77">
        <v>73498</v>
      </c>
      <c r="P1359" s="77">
        <v>31604</v>
      </c>
      <c r="R1359" s="77">
        <v>11037</v>
      </c>
      <c r="U1359" s="116"/>
    </row>
    <row r="1360" spans="4:21" ht="39">
      <c r="D1360" s="194" t="s">
        <v>27</v>
      </c>
      <c r="E1360" s="194" t="s">
        <v>1933</v>
      </c>
      <c r="F1360" s="113" t="s">
        <v>1934</v>
      </c>
      <c r="G1360" s="118" t="s">
        <v>21</v>
      </c>
      <c r="H1360" s="45" t="s">
        <v>22</v>
      </c>
      <c r="I1360" s="220">
        <v>4</v>
      </c>
      <c r="J1360" s="252">
        <v>0</v>
      </c>
      <c r="K1360" s="116">
        <f t="shared" si="16"/>
        <v>0</v>
      </c>
      <c r="O1360" s="77">
        <v>72883</v>
      </c>
      <c r="P1360" s="77">
        <v>27989</v>
      </c>
      <c r="R1360" s="77">
        <v>11062</v>
      </c>
      <c r="U1360" s="116"/>
    </row>
    <row r="1361" spans="4:21" ht="26.25">
      <c r="D1361" s="194" t="s">
        <v>28</v>
      </c>
      <c r="E1361" s="194" t="s">
        <v>1423</v>
      </c>
      <c r="F1361" s="113" t="s">
        <v>1424</v>
      </c>
      <c r="G1361" s="118" t="s">
        <v>21</v>
      </c>
      <c r="H1361" s="45" t="s">
        <v>22</v>
      </c>
      <c r="I1361" s="220">
        <v>35</v>
      </c>
      <c r="J1361" s="252">
        <v>0</v>
      </c>
      <c r="K1361" s="116">
        <f t="shared" si="16"/>
        <v>0</v>
      </c>
      <c r="O1361" s="77">
        <v>66985</v>
      </c>
      <c r="P1361" s="77">
        <v>27989</v>
      </c>
      <c r="R1361" s="77">
        <v>11120</v>
      </c>
      <c r="U1361" s="116"/>
    </row>
    <row r="1362" spans="2:21" ht="52.5">
      <c r="B1362" s="256"/>
      <c r="C1362" s="256"/>
      <c r="D1362" s="135" t="s">
        <v>29</v>
      </c>
      <c r="E1362" s="135" t="s">
        <v>1935</v>
      </c>
      <c r="F1362" s="329" t="s">
        <v>1936</v>
      </c>
      <c r="G1362" s="330" t="s">
        <v>21</v>
      </c>
      <c r="H1362" s="256" t="s">
        <v>22</v>
      </c>
      <c r="I1362" s="260">
        <v>14</v>
      </c>
      <c r="J1362" s="46">
        <v>0</v>
      </c>
      <c r="K1362" s="316">
        <f t="shared" si="16"/>
        <v>0</v>
      </c>
      <c r="O1362" s="77">
        <v>73505</v>
      </c>
      <c r="P1362" s="77">
        <v>27989</v>
      </c>
      <c r="R1362" s="77">
        <v>26493</v>
      </c>
      <c r="U1362" s="116"/>
    </row>
    <row r="1363" spans="2:18" ht="26.25">
      <c r="B1363" s="256"/>
      <c r="C1363" s="256"/>
      <c r="D1363" s="135" t="s">
        <v>62</v>
      </c>
      <c r="E1363" s="135" t="s">
        <v>2271</v>
      </c>
      <c r="F1363" s="329" t="s">
        <v>2272</v>
      </c>
      <c r="G1363" s="330" t="s">
        <v>21</v>
      </c>
      <c r="H1363" s="256" t="s">
        <v>39</v>
      </c>
      <c r="I1363" s="260">
        <v>4</v>
      </c>
      <c r="J1363" s="46">
        <v>0</v>
      </c>
      <c r="K1363" s="316">
        <f t="shared" si="16"/>
        <v>0</v>
      </c>
      <c r="O1363" s="77">
        <v>70523</v>
      </c>
      <c r="P1363" s="77">
        <v>28140</v>
      </c>
      <c r="R1363" s="77">
        <v>10792</v>
      </c>
    </row>
    <row r="1364" spans="2:18" ht="12.75">
      <c r="B1364" s="262"/>
      <c r="C1364" s="262"/>
      <c r="D1364" s="142" t="s">
        <v>63</v>
      </c>
      <c r="E1364" s="142" t="s">
        <v>2273</v>
      </c>
      <c r="F1364" s="331" t="s">
        <v>2274</v>
      </c>
      <c r="G1364" s="312" t="s">
        <v>21</v>
      </c>
      <c r="H1364" s="262" t="s">
        <v>39</v>
      </c>
      <c r="I1364" s="219">
        <v>4</v>
      </c>
      <c r="J1364" s="266">
        <v>0</v>
      </c>
      <c r="K1364" s="162">
        <f t="shared" si="16"/>
        <v>0</v>
      </c>
      <c r="O1364" s="77">
        <v>70523</v>
      </c>
      <c r="P1364" s="77">
        <v>28140</v>
      </c>
      <c r="R1364" s="77">
        <v>10792</v>
      </c>
    </row>
    <row r="1365" spans="2:21" ht="12.75">
      <c r="B1365" s="256"/>
      <c r="C1365" s="256"/>
      <c r="D1365" s="135"/>
      <c r="E1365" s="135"/>
      <c r="F1365" s="329"/>
      <c r="G1365" s="330"/>
      <c r="H1365" s="256"/>
      <c r="I1365" s="260"/>
      <c r="J1365" s="32" t="s">
        <v>1937</v>
      </c>
      <c r="K1365" s="42">
        <f>SUM(K1358:K1364)</f>
        <v>0</v>
      </c>
      <c r="U1365" s="116"/>
    </row>
    <row r="1366" spans="2:21" ht="12.75">
      <c r="B1366" s="256"/>
      <c r="C1366" s="256"/>
      <c r="D1366" s="135"/>
      <c r="E1366" s="135"/>
      <c r="F1366" s="329"/>
      <c r="G1366" s="330"/>
      <c r="H1366" s="256"/>
      <c r="I1366" s="260"/>
      <c r="J1366" s="46"/>
      <c r="K1366" s="316"/>
      <c r="U1366" s="116"/>
    </row>
    <row r="1367" spans="2:21" ht="12.75">
      <c r="B1367" s="256"/>
      <c r="C1367" s="256"/>
      <c r="D1367" s="135"/>
      <c r="E1367" s="135"/>
      <c r="F1367" s="329"/>
      <c r="G1367" s="330"/>
      <c r="H1367" s="256"/>
      <c r="I1367" s="260"/>
      <c r="J1367" s="46"/>
      <c r="K1367" s="316"/>
      <c r="U1367" s="116"/>
    </row>
    <row r="1368" spans="2:21" ht="12.75">
      <c r="B1368" s="45" t="s">
        <v>1938</v>
      </c>
      <c r="C1368" s="45" t="s">
        <v>1533</v>
      </c>
      <c r="K1368" s="116"/>
      <c r="O1368" s="77">
        <v>27990</v>
      </c>
      <c r="U1368" s="116"/>
    </row>
    <row r="1369" spans="4:21" ht="26.25">
      <c r="D1369" s="194" t="s">
        <v>19</v>
      </c>
      <c r="E1369" s="194" t="s">
        <v>1428</v>
      </c>
      <c r="F1369" s="113" t="s">
        <v>1429</v>
      </c>
      <c r="G1369" s="118" t="s">
        <v>112</v>
      </c>
      <c r="H1369" s="45" t="s">
        <v>112</v>
      </c>
      <c r="I1369" s="220">
        <v>580</v>
      </c>
      <c r="J1369" s="252">
        <v>0</v>
      </c>
      <c r="K1369" s="116">
        <f>J1369*I1369</f>
        <v>0</v>
      </c>
      <c r="O1369" s="77">
        <v>73491</v>
      </c>
      <c r="P1369" s="77">
        <v>27990</v>
      </c>
      <c r="R1369" s="77">
        <v>11239</v>
      </c>
      <c r="U1369" s="116"/>
    </row>
    <row r="1370" spans="4:21" ht="12.75">
      <c r="D1370" s="194" t="s">
        <v>24</v>
      </c>
      <c r="E1370" s="194" t="s">
        <v>1430</v>
      </c>
      <c r="F1370" s="113" t="s">
        <v>1431</v>
      </c>
      <c r="G1370" s="118" t="s">
        <v>21</v>
      </c>
      <c r="H1370" s="45" t="s">
        <v>22</v>
      </c>
      <c r="I1370" s="220">
        <v>2</v>
      </c>
      <c r="J1370" s="252">
        <v>0</v>
      </c>
      <c r="K1370" s="116">
        <f>J1370*I1370</f>
        <v>0</v>
      </c>
      <c r="O1370" s="77">
        <v>73492</v>
      </c>
      <c r="P1370" s="77">
        <v>27990</v>
      </c>
      <c r="R1370" s="77">
        <v>11171</v>
      </c>
      <c r="U1370" s="116"/>
    </row>
    <row r="1371" spans="4:21" ht="12.75">
      <c r="D1371" s="194" t="s">
        <v>27</v>
      </c>
      <c r="E1371" s="194" t="s">
        <v>1432</v>
      </c>
      <c r="F1371" s="113" t="s">
        <v>1433</v>
      </c>
      <c r="G1371" s="118" t="s">
        <v>21</v>
      </c>
      <c r="H1371" s="45" t="s">
        <v>22</v>
      </c>
      <c r="I1371" s="220">
        <v>1</v>
      </c>
      <c r="J1371" s="252">
        <v>0</v>
      </c>
      <c r="K1371" s="116">
        <f>J1371*I1371</f>
        <v>0</v>
      </c>
      <c r="O1371" s="77">
        <v>73493</v>
      </c>
      <c r="P1371" s="77">
        <v>27990</v>
      </c>
      <c r="R1371" s="77">
        <v>11173</v>
      </c>
      <c r="U1371" s="116"/>
    </row>
    <row r="1372" spans="2:21" ht="26.25">
      <c r="B1372" s="262"/>
      <c r="C1372" s="262"/>
      <c r="D1372" s="142" t="s">
        <v>28</v>
      </c>
      <c r="E1372" s="142" t="s">
        <v>1434</v>
      </c>
      <c r="F1372" s="331" t="s">
        <v>1435</v>
      </c>
      <c r="G1372" s="312" t="s">
        <v>21</v>
      </c>
      <c r="H1372" s="262" t="s">
        <v>22</v>
      </c>
      <c r="I1372" s="219">
        <v>2</v>
      </c>
      <c r="J1372" s="266">
        <v>0</v>
      </c>
      <c r="K1372" s="162">
        <f>J1372*I1372</f>
        <v>0</v>
      </c>
      <c r="O1372" s="77">
        <v>73494</v>
      </c>
      <c r="P1372" s="77">
        <v>27990</v>
      </c>
      <c r="R1372" s="77">
        <v>26491</v>
      </c>
      <c r="U1372" s="116"/>
    </row>
    <row r="1373" spans="10:21" ht="12.75">
      <c r="J1373" s="32" t="s">
        <v>1939</v>
      </c>
      <c r="K1373" s="27">
        <f>SUM(K1369:K1372)</f>
        <v>0</v>
      </c>
      <c r="U1373" s="116"/>
    </row>
    <row r="1374" spans="10:21" ht="12.75">
      <c r="J1374" s="32" t="s">
        <v>1940</v>
      </c>
      <c r="K1374" s="27">
        <f>K1373+K1365+K1354+K1333</f>
        <v>0</v>
      </c>
      <c r="U1374" s="116"/>
    </row>
    <row r="1375" spans="10:21" ht="12.75">
      <c r="J1375" s="32" t="s">
        <v>1941</v>
      </c>
      <c r="K1375" s="27">
        <f>K1374+K1311+K1274+K1243+K1201</f>
        <v>0</v>
      </c>
      <c r="U1375" s="116"/>
    </row>
    <row r="1377" spans="10:21" ht="17.25">
      <c r="J1377" s="119" t="s">
        <v>1942</v>
      </c>
      <c r="K1377" s="66">
        <f>K1375+K1178+K1125+K1010+K873+K768+K565+K417+K363+K222+K88+K702+K390</f>
        <v>0</v>
      </c>
      <c r="U1377" s="116"/>
    </row>
    <row r="1379" spans="11:21" ht="12.75">
      <c r="K1379" s="126"/>
      <c r="U1379" s="116"/>
    </row>
    <row r="1380" ht="12.75">
      <c r="U1380" s="120"/>
    </row>
    <row r="1381" spans="11:21" ht="12.75">
      <c r="K1381" s="116"/>
      <c r="U1381" s="116"/>
    </row>
  </sheetData>
  <sheetProtection/>
  <printOptions/>
  <pageMargins left="0.7086614173228347" right="0.1968503937007874" top="0.7480314960629921" bottom="0.7480314960629921" header="0.31496062992125984" footer="0.31496062992125984"/>
  <pageSetup fitToHeight="0"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B1:U460"/>
  <sheetViews>
    <sheetView zoomScale="85" zoomScaleNormal="85" zoomScalePageLayoutView="0" workbookViewId="0" topLeftCell="A130">
      <selection activeCell="E137" sqref="E137"/>
    </sheetView>
  </sheetViews>
  <sheetFormatPr defaultColWidth="9.140625" defaultRowHeight="12.75"/>
  <cols>
    <col min="1" max="1" width="2.7109375" style="77" customWidth="1"/>
    <col min="2" max="2" width="15.7109375" style="45" customWidth="1"/>
    <col min="3" max="3" width="9.57421875" style="45" hidden="1" customWidth="1"/>
    <col min="4" max="4" width="10.7109375" style="194" customWidth="1"/>
    <col min="5" max="5" width="15.7109375" style="194" customWidth="1"/>
    <col min="6" max="6" width="60.7109375" style="113" customWidth="1"/>
    <col min="7" max="7" width="9.7109375" style="118" customWidth="1"/>
    <col min="8" max="8" width="10.8515625" style="45" hidden="1" customWidth="1"/>
    <col min="9" max="9" width="15.7109375" style="220" customWidth="1"/>
    <col min="10" max="10" width="20.7109375" style="252" customWidth="1"/>
    <col min="11" max="11" width="25.7109375" style="77" customWidth="1"/>
    <col min="12" max="12" width="60.7109375" style="55" hidden="1" customWidth="1"/>
    <col min="13" max="14" width="45.7109375" style="55" hidden="1" customWidth="1"/>
    <col min="15" max="19" width="0" style="77" hidden="1" customWidth="1"/>
    <col min="20" max="16384" width="9.140625" style="77" customWidth="1"/>
  </cols>
  <sheetData>
    <row r="1" spans="2:14" s="3" customFormat="1" ht="15" thickBot="1">
      <c r="B1" s="7" t="s">
        <v>993</v>
      </c>
      <c r="C1" s="7" t="s">
        <v>16</v>
      </c>
      <c r="D1" s="96" t="s">
        <v>0</v>
      </c>
      <c r="E1" s="96" t="s">
        <v>13</v>
      </c>
      <c r="F1" s="115" t="s">
        <v>9</v>
      </c>
      <c r="G1" s="16" t="s">
        <v>14</v>
      </c>
      <c r="H1" s="7" t="s">
        <v>17</v>
      </c>
      <c r="I1" s="22" t="s">
        <v>8</v>
      </c>
      <c r="J1" s="23" t="s">
        <v>15</v>
      </c>
      <c r="K1" s="23" t="s">
        <v>98</v>
      </c>
      <c r="L1" s="9" t="s">
        <v>10</v>
      </c>
      <c r="M1" s="9" t="s">
        <v>11</v>
      </c>
      <c r="N1" s="9" t="s">
        <v>12</v>
      </c>
    </row>
    <row r="3" spans="2:15" s="2" customFormat="1" ht="17.25">
      <c r="B3" s="6" t="s">
        <v>1945</v>
      </c>
      <c r="C3" s="6"/>
      <c r="D3" s="98"/>
      <c r="E3" s="98"/>
      <c r="F3" s="107"/>
      <c r="G3" s="15"/>
      <c r="H3" s="6"/>
      <c r="I3" s="21"/>
      <c r="J3" s="12"/>
      <c r="L3" s="8"/>
      <c r="M3" s="8"/>
      <c r="N3" s="8"/>
      <c r="O3" s="2">
        <v>27898</v>
      </c>
    </row>
    <row r="4" spans="2:20" s="2" customFormat="1" ht="17.25">
      <c r="B4" s="6"/>
      <c r="C4" s="6"/>
      <c r="D4" s="98"/>
      <c r="E4" s="98"/>
      <c r="F4" s="107"/>
      <c r="G4" s="15"/>
      <c r="H4" s="6"/>
      <c r="I4" s="21"/>
      <c r="J4" s="12"/>
      <c r="L4" s="8"/>
      <c r="M4" s="8"/>
      <c r="N4" s="8"/>
      <c r="T4" s="249"/>
    </row>
    <row r="5" spans="2:20" s="2" customFormat="1" ht="17.25">
      <c r="B5" s="6" t="s">
        <v>1944</v>
      </c>
      <c r="C5" s="6"/>
      <c r="D5" s="98"/>
      <c r="E5" s="98"/>
      <c r="F5" s="107"/>
      <c r="G5" s="15"/>
      <c r="H5" s="6"/>
      <c r="I5" s="21"/>
      <c r="J5" s="12"/>
      <c r="L5" s="8"/>
      <c r="M5" s="8"/>
      <c r="N5" s="8"/>
      <c r="O5" s="2">
        <v>27899</v>
      </c>
      <c r="T5" s="340"/>
    </row>
    <row r="6" spans="2:14" s="249" customFormat="1" ht="17.25">
      <c r="B6" s="243"/>
      <c r="C6" s="243"/>
      <c r="D6" s="244"/>
      <c r="E6" s="244"/>
      <c r="F6" s="245"/>
      <c r="G6" s="246"/>
      <c r="H6" s="243"/>
      <c r="I6" s="247"/>
      <c r="J6" s="248"/>
      <c r="L6" s="250"/>
      <c r="M6" s="250"/>
      <c r="N6" s="250"/>
    </row>
    <row r="7" spans="2:15" s="249" customFormat="1" ht="17.25">
      <c r="B7" s="243" t="s">
        <v>1946</v>
      </c>
      <c r="C7" s="243"/>
      <c r="D7" s="244"/>
      <c r="E7" s="244"/>
      <c r="F7" s="245"/>
      <c r="G7" s="246"/>
      <c r="H7" s="243"/>
      <c r="I7" s="247"/>
      <c r="J7" s="248"/>
      <c r="K7" s="170"/>
      <c r="L7" s="250"/>
      <c r="M7" s="250"/>
      <c r="N7" s="250"/>
      <c r="O7" s="249">
        <v>28117</v>
      </c>
    </row>
    <row r="8" spans="2:14" s="129" customFormat="1" ht="12.75">
      <c r="B8" s="237"/>
      <c r="C8" s="237"/>
      <c r="D8" s="233"/>
      <c r="E8" s="233"/>
      <c r="F8" s="136"/>
      <c r="G8" s="238"/>
      <c r="H8" s="237"/>
      <c r="I8" s="130"/>
      <c r="J8" s="239"/>
      <c r="K8" s="240"/>
      <c r="L8" s="241"/>
      <c r="M8" s="241"/>
      <c r="N8" s="241"/>
    </row>
    <row r="9" spans="2:15" s="129" customFormat="1" ht="12.75">
      <c r="B9" s="237" t="s">
        <v>1218</v>
      </c>
      <c r="C9" s="237"/>
      <c r="D9" s="233"/>
      <c r="E9" s="233"/>
      <c r="F9" s="136"/>
      <c r="G9" s="238"/>
      <c r="H9" s="237"/>
      <c r="I9" s="130"/>
      <c r="J9" s="239"/>
      <c r="K9" s="240"/>
      <c r="L9" s="241"/>
      <c r="M9" s="241"/>
      <c r="N9" s="241"/>
      <c r="O9" s="129">
        <v>28118</v>
      </c>
    </row>
    <row r="10" spans="2:15" s="129" customFormat="1" ht="12.75">
      <c r="B10" s="237" t="s">
        <v>1219</v>
      </c>
      <c r="C10" s="237"/>
      <c r="D10" s="233"/>
      <c r="E10" s="233"/>
      <c r="F10" s="136"/>
      <c r="G10" s="238"/>
      <c r="H10" s="237"/>
      <c r="I10" s="130"/>
      <c r="J10" s="239"/>
      <c r="K10" s="240"/>
      <c r="L10" s="241"/>
      <c r="M10" s="241"/>
      <c r="N10" s="241"/>
      <c r="O10" s="129">
        <v>28119</v>
      </c>
    </row>
    <row r="11" spans="2:18" s="129" customFormat="1" ht="26.25">
      <c r="B11" s="237"/>
      <c r="C11" s="237"/>
      <c r="D11" s="233" t="s">
        <v>19</v>
      </c>
      <c r="E11" s="233" t="s">
        <v>121</v>
      </c>
      <c r="F11" s="136" t="s">
        <v>996</v>
      </c>
      <c r="G11" s="238" t="s">
        <v>118</v>
      </c>
      <c r="H11" s="237" t="s">
        <v>119</v>
      </c>
      <c r="I11" s="341">
        <v>2.287</v>
      </c>
      <c r="J11" s="239">
        <v>0</v>
      </c>
      <c r="K11" s="240">
        <f>J11*I11</f>
        <v>0</v>
      </c>
      <c r="L11" s="241"/>
      <c r="M11" s="241"/>
      <c r="N11" s="241"/>
      <c r="O11" s="129">
        <v>67172</v>
      </c>
      <c r="P11" s="129">
        <v>28119</v>
      </c>
      <c r="R11" s="129">
        <v>4925</v>
      </c>
    </row>
    <row r="12" spans="2:18" s="129" customFormat="1" ht="26.25">
      <c r="B12" s="301"/>
      <c r="C12" s="301"/>
      <c r="D12" s="235" t="s">
        <v>24</v>
      </c>
      <c r="E12" s="235" t="s">
        <v>997</v>
      </c>
      <c r="F12" s="143" t="s">
        <v>998</v>
      </c>
      <c r="G12" s="300" t="s">
        <v>21</v>
      </c>
      <c r="H12" s="301" t="s">
        <v>22</v>
      </c>
      <c r="I12" s="144">
        <v>115</v>
      </c>
      <c r="J12" s="302">
        <v>0</v>
      </c>
      <c r="K12" s="230">
        <f>J12*I12</f>
        <v>0</v>
      </c>
      <c r="L12" s="241"/>
      <c r="M12" s="241"/>
      <c r="N12" s="241"/>
      <c r="O12" s="129">
        <v>67173</v>
      </c>
      <c r="P12" s="129">
        <v>28119</v>
      </c>
      <c r="R12" s="129">
        <v>4935</v>
      </c>
    </row>
    <row r="13" spans="2:14" s="129" customFormat="1" ht="12.75">
      <c r="B13" s="237"/>
      <c r="C13" s="237"/>
      <c r="D13" s="233"/>
      <c r="E13" s="233"/>
      <c r="F13" s="136"/>
      <c r="G13" s="238"/>
      <c r="H13" s="237"/>
      <c r="I13" s="130"/>
      <c r="J13" s="221" t="s">
        <v>1220</v>
      </c>
      <c r="K13" s="159">
        <f>SUM(K11:K12)</f>
        <v>0</v>
      </c>
      <c r="L13" s="241"/>
      <c r="M13" s="241"/>
      <c r="N13" s="241"/>
    </row>
    <row r="14" spans="2:14" s="129" customFormat="1" ht="12.75">
      <c r="B14" s="237"/>
      <c r="C14" s="237"/>
      <c r="D14" s="233"/>
      <c r="E14" s="233"/>
      <c r="F14" s="136"/>
      <c r="G14" s="238"/>
      <c r="H14" s="237"/>
      <c r="I14" s="130"/>
      <c r="J14" s="239"/>
      <c r="K14" s="240"/>
      <c r="L14" s="241"/>
      <c r="M14" s="241"/>
      <c r="N14" s="241"/>
    </row>
    <row r="15" spans="2:14" s="129" customFormat="1" ht="12.75">
      <c r="B15" s="237"/>
      <c r="C15" s="237"/>
      <c r="D15" s="233"/>
      <c r="E15" s="233"/>
      <c r="F15" s="136"/>
      <c r="G15" s="238"/>
      <c r="H15" s="237"/>
      <c r="I15" s="130"/>
      <c r="J15" s="239"/>
      <c r="K15" s="240"/>
      <c r="L15" s="241"/>
      <c r="M15" s="241"/>
      <c r="N15" s="241"/>
    </row>
    <row r="16" spans="2:15" s="129" customFormat="1" ht="12.75">
      <c r="B16" s="237" t="s">
        <v>1221</v>
      </c>
      <c r="C16" s="237"/>
      <c r="D16" s="233"/>
      <c r="E16" s="233"/>
      <c r="F16" s="136"/>
      <c r="G16" s="238"/>
      <c r="H16" s="237"/>
      <c r="I16" s="130"/>
      <c r="J16" s="239"/>
      <c r="K16" s="240"/>
      <c r="L16" s="241"/>
      <c r="M16" s="241"/>
      <c r="N16" s="241"/>
      <c r="O16" s="129">
        <v>28120</v>
      </c>
    </row>
    <row r="17" spans="2:18" s="129" customFormat="1" ht="26.25">
      <c r="B17" s="237"/>
      <c r="C17" s="237"/>
      <c r="D17" s="233" t="s">
        <v>19</v>
      </c>
      <c r="E17" s="233" t="s">
        <v>1222</v>
      </c>
      <c r="F17" s="136" t="s">
        <v>1223</v>
      </c>
      <c r="G17" s="238" t="s">
        <v>39</v>
      </c>
      <c r="H17" s="237" t="s">
        <v>39</v>
      </c>
      <c r="I17" s="130">
        <v>3000</v>
      </c>
      <c r="J17" s="239">
        <v>0</v>
      </c>
      <c r="K17" s="240">
        <f aca="true" t="shared" si="0" ref="K17:K42">J17*I17</f>
        <v>0</v>
      </c>
      <c r="L17" s="241"/>
      <c r="M17" s="241"/>
      <c r="N17" s="241"/>
      <c r="O17" s="129">
        <v>67174</v>
      </c>
      <c r="P17" s="129">
        <v>28120</v>
      </c>
      <c r="R17" s="129">
        <v>4966</v>
      </c>
    </row>
    <row r="18" spans="2:18" s="129" customFormat="1" ht="26.25">
      <c r="B18" s="237"/>
      <c r="C18" s="237"/>
      <c r="D18" s="233" t="s">
        <v>24</v>
      </c>
      <c r="E18" s="233" t="s">
        <v>1224</v>
      </c>
      <c r="F18" s="136" t="s">
        <v>1225</v>
      </c>
      <c r="G18" s="238" t="s">
        <v>21</v>
      </c>
      <c r="H18" s="237" t="s">
        <v>22</v>
      </c>
      <c r="I18" s="130">
        <v>65</v>
      </c>
      <c r="J18" s="239">
        <v>0</v>
      </c>
      <c r="K18" s="240">
        <f t="shared" si="0"/>
        <v>0</v>
      </c>
      <c r="L18" s="241"/>
      <c r="M18" s="241"/>
      <c r="N18" s="241"/>
      <c r="O18" s="129">
        <v>67175</v>
      </c>
      <c r="P18" s="129">
        <v>28120</v>
      </c>
      <c r="R18" s="129">
        <v>4969</v>
      </c>
    </row>
    <row r="19" spans="2:18" s="129" customFormat="1" ht="26.25">
      <c r="B19" s="237"/>
      <c r="C19" s="237"/>
      <c r="D19" s="233" t="s">
        <v>27</v>
      </c>
      <c r="E19" s="233" t="s">
        <v>1226</v>
      </c>
      <c r="F19" s="136" t="s">
        <v>1227</v>
      </c>
      <c r="G19" s="238" t="s">
        <v>21</v>
      </c>
      <c r="H19" s="237" t="s">
        <v>22</v>
      </c>
      <c r="I19" s="130">
        <v>35</v>
      </c>
      <c r="J19" s="239">
        <v>0</v>
      </c>
      <c r="K19" s="240">
        <f t="shared" si="0"/>
        <v>0</v>
      </c>
      <c r="L19" s="241"/>
      <c r="M19" s="241"/>
      <c r="N19" s="241"/>
      <c r="O19" s="129">
        <v>67176</v>
      </c>
      <c r="P19" s="129">
        <v>28120</v>
      </c>
      <c r="R19" s="129">
        <v>4970</v>
      </c>
    </row>
    <row r="20" spans="2:18" s="129" customFormat="1" ht="26.25">
      <c r="B20" s="237"/>
      <c r="C20" s="237"/>
      <c r="D20" s="233" t="s">
        <v>28</v>
      </c>
      <c r="E20" s="233" t="s">
        <v>1228</v>
      </c>
      <c r="F20" s="136" t="s">
        <v>1229</v>
      </c>
      <c r="G20" s="238" t="s">
        <v>21</v>
      </c>
      <c r="H20" s="237" t="s">
        <v>22</v>
      </c>
      <c r="I20" s="130">
        <v>10</v>
      </c>
      <c r="J20" s="239">
        <v>0</v>
      </c>
      <c r="K20" s="240">
        <f t="shared" si="0"/>
        <v>0</v>
      </c>
      <c r="L20" s="241"/>
      <c r="M20" s="241"/>
      <c r="N20" s="241"/>
      <c r="O20" s="129">
        <v>67177</v>
      </c>
      <c r="P20" s="129">
        <v>28120</v>
      </c>
      <c r="R20" s="129">
        <v>4971</v>
      </c>
    </row>
    <row r="21" spans="2:18" s="129" customFormat="1" ht="12.75">
      <c r="B21" s="237"/>
      <c r="C21" s="237"/>
      <c r="D21" s="233" t="s">
        <v>29</v>
      </c>
      <c r="E21" s="233" t="s">
        <v>1230</v>
      </c>
      <c r="F21" s="136" t="s">
        <v>1231</v>
      </c>
      <c r="G21" s="238" t="s">
        <v>21</v>
      </c>
      <c r="H21" s="237" t="s">
        <v>22</v>
      </c>
      <c r="I21" s="130">
        <v>65</v>
      </c>
      <c r="J21" s="239">
        <v>0</v>
      </c>
      <c r="K21" s="240">
        <f t="shared" si="0"/>
        <v>0</v>
      </c>
      <c r="L21" s="241"/>
      <c r="M21" s="241"/>
      <c r="N21" s="241"/>
      <c r="O21" s="129">
        <v>67178</v>
      </c>
      <c r="P21" s="129">
        <v>28120</v>
      </c>
      <c r="R21" s="129">
        <v>4981</v>
      </c>
    </row>
    <row r="22" spans="2:18" s="129" customFormat="1" ht="12.75">
      <c r="B22" s="237"/>
      <c r="C22" s="237"/>
      <c r="D22" s="233" t="s">
        <v>62</v>
      </c>
      <c r="E22" s="233" t="s">
        <v>1232</v>
      </c>
      <c r="F22" s="136" t="s">
        <v>1233</v>
      </c>
      <c r="G22" s="238" t="s">
        <v>21</v>
      </c>
      <c r="H22" s="237" t="s">
        <v>22</v>
      </c>
      <c r="I22" s="130">
        <v>35</v>
      </c>
      <c r="J22" s="239">
        <v>0</v>
      </c>
      <c r="K22" s="240">
        <f t="shared" si="0"/>
        <v>0</v>
      </c>
      <c r="L22" s="241"/>
      <c r="M22" s="241"/>
      <c r="N22" s="241"/>
      <c r="O22" s="129">
        <v>67179</v>
      </c>
      <c r="P22" s="129">
        <v>28120</v>
      </c>
      <c r="R22" s="129">
        <v>4982</v>
      </c>
    </row>
    <row r="23" spans="2:18" s="129" customFormat="1" ht="12.75">
      <c r="B23" s="237"/>
      <c r="C23" s="237"/>
      <c r="D23" s="233" t="s">
        <v>63</v>
      </c>
      <c r="E23" s="233" t="s">
        <v>1234</v>
      </c>
      <c r="F23" s="136" t="s">
        <v>1235</v>
      </c>
      <c r="G23" s="238" t="s">
        <v>21</v>
      </c>
      <c r="H23" s="237" t="s">
        <v>22</v>
      </c>
      <c r="I23" s="130">
        <v>10</v>
      </c>
      <c r="J23" s="239">
        <v>0</v>
      </c>
      <c r="K23" s="240">
        <f t="shared" si="0"/>
        <v>0</v>
      </c>
      <c r="L23" s="241"/>
      <c r="M23" s="241"/>
      <c r="N23" s="241"/>
      <c r="O23" s="129">
        <v>67180</v>
      </c>
      <c r="P23" s="129">
        <v>28120</v>
      </c>
      <c r="R23" s="129">
        <v>4983</v>
      </c>
    </row>
    <row r="24" spans="2:18" s="129" customFormat="1" ht="12.75">
      <c r="B24" s="237"/>
      <c r="C24" s="237"/>
      <c r="D24" s="233" t="s">
        <v>65</v>
      </c>
      <c r="E24" s="233" t="s">
        <v>1236</v>
      </c>
      <c r="F24" s="136" t="s">
        <v>1237</v>
      </c>
      <c r="G24" s="238" t="s">
        <v>21</v>
      </c>
      <c r="H24" s="237" t="s">
        <v>22</v>
      </c>
      <c r="I24" s="130">
        <v>10</v>
      </c>
      <c r="J24" s="239">
        <v>0</v>
      </c>
      <c r="K24" s="240">
        <f t="shared" si="0"/>
        <v>0</v>
      </c>
      <c r="L24" s="241"/>
      <c r="M24" s="241"/>
      <c r="N24" s="241"/>
      <c r="O24" s="129">
        <v>67181</v>
      </c>
      <c r="P24" s="129">
        <v>28120</v>
      </c>
      <c r="R24" s="129">
        <v>4985</v>
      </c>
    </row>
    <row r="25" spans="2:18" s="129" customFormat="1" ht="12.75">
      <c r="B25" s="237"/>
      <c r="C25" s="237"/>
      <c r="D25" s="233" t="s">
        <v>68</v>
      </c>
      <c r="E25" s="233" t="s">
        <v>1238</v>
      </c>
      <c r="F25" s="136" t="s">
        <v>1239</v>
      </c>
      <c r="G25" s="238" t="s">
        <v>21</v>
      </c>
      <c r="H25" s="237" t="s">
        <v>22</v>
      </c>
      <c r="I25" s="130">
        <v>4</v>
      </c>
      <c r="J25" s="239">
        <v>0</v>
      </c>
      <c r="K25" s="240">
        <f t="shared" si="0"/>
        <v>0</v>
      </c>
      <c r="L25" s="241"/>
      <c r="M25" s="241"/>
      <c r="N25" s="241"/>
      <c r="O25" s="129">
        <v>67182</v>
      </c>
      <c r="P25" s="129">
        <v>28120</v>
      </c>
      <c r="R25" s="129">
        <v>4986</v>
      </c>
    </row>
    <row r="26" spans="2:19" s="129" customFormat="1" ht="12.75">
      <c r="B26" s="237"/>
      <c r="C26" s="237"/>
      <c r="D26" s="233" t="s">
        <v>391</v>
      </c>
      <c r="E26" s="233" t="s">
        <v>1240</v>
      </c>
      <c r="F26" s="136" t="s">
        <v>1241</v>
      </c>
      <c r="G26" s="238" t="s">
        <v>112</v>
      </c>
      <c r="H26" s="237" t="s">
        <v>112</v>
      </c>
      <c r="I26" s="130">
        <v>50</v>
      </c>
      <c r="J26" s="239">
        <v>0</v>
      </c>
      <c r="K26" s="240">
        <f t="shared" si="0"/>
        <v>0</v>
      </c>
      <c r="L26" s="241" t="s">
        <v>1242</v>
      </c>
      <c r="M26" s="241"/>
      <c r="N26" s="241"/>
      <c r="O26" s="129">
        <v>67183</v>
      </c>
      <c r="P26" s="129">
        <v>28120</v>
      </c>
      <c r="R26" s="129">
        <v>4407</v>
      </c>
      <c r="S26" s="129" t="s">
        <v>1242</v>
      </c>
    </row>
    <row r="27" spans="2:18" s="129" customFormat="1" ht="12.75">
      <c r="B27" s="237"/>
      <c r="C27" s="237"/>
      <c r="D27" s="233" t="s">
        <v>394</v>
      </c>
      <c r="E27" s="233" t="s">
        <v>1001</v>
      </c>
      <c r="F27" s="136" t="s">
        <v>1002</v>
      </c>
      <c r="G27" s="238" t="s">
        <v>112</v>
      </c>
      <c r="H27" s="237" t="s">
        <v>112</v>
      </c>
      <c r="I27" s="130">
        <v>420</v>
      </c>
      <c r="J27" s="239">
        <v>0</v>
      </c>
      <c r="K27" s="240">
        <f t="shared" si="0"/>
        <v>0</v>
      </c>
      <c r="L27" s="241"/>
      <c r="M27" s="241"/>
      <c r="N27" s="241"/>
      <c r="O27" s="129">
        <v>67184</v>
      </c>
      <c r="P27" s="129">
        <v>28120</v>
      </c>
      <c r="R27" s="129">
        <v>4990</v>
      </c>
    </row>
    <row r="28" spans="2:18" s="129" customFormat="1" ht="12.75">
      <c r="B28" s="237"/>
      <c r="C28" s="237"/>
      <c r="D28" s="233" t="s">
        <v>397</v>
      </c>
      <c r="E28" s="233" t="s">
        <v>1243</v>
      </c>
      <c r="F28" s="136" t="s">
        <v>1244</v>
      </c>
      <c r="G28" s="238" t="s">
        <v>21</v>
      </c>
      <c r="H28" s="237" t="s">
        <v>22</v>
      </c>
      <c r="I28" s="130">
        <v>78</v>
      </c>
      <c r="J28" s="239">
        <v>0</v>
      </c>
      <c r="K28" s="240">
        <f t="shared" si="0"/>
        <v>0</v>
      </c>
      <c r="L28" s="241"/>
      <c r="M28" s="241"/>
      <c r="N28" s="241"/>
      <c r="O28" s="129">
        <v>67185</v>
      </c>
      <c r="P28" s="129">
        <v>28120</v>
      </c>
      <c r="R28" s="129">
        <v>5007</v>
      </c>
    </row>
    <row r="29" spans="2:18" s="129" customFormat="1" ht="12.75">
      <c r="B29" s="237"/>
      <c r="C29" s="237"/>
      <c r="D29" s="233" t="s">
        <v>400</v>
      </c>
      <c r="E29" s="233" t="s">
        <v>1245</v>
      </c>
      <c r="F29" s="136" t="s">
        <v>1246</v>
      </c>
      <c r="G29" s="238" t="s">
        <v>34</v>
      </c>
      <c r="H29" s="237" t="s">
        <v>34</v>
      </c>
      <c r="I29" s="130">
        <v>150</v>
      </c>
      <c r="J29" s="239">
        <v>0</v>
      </c>
      <c r="K29" s="240">
        <f t="shared" si="0"/>
        <v>0</v>
      </c>
      <c r="L29" s="241"/>
      <c r="M29" s="241"/>
      <c r="N29" s="241"/>
      <c r="O29" s="129">
        <v>67186</v>
      </c>
      <c r="P29" s="129">
        <v>28120</v>
      </c>
      <c r="R29" s="129">
        <v>5029</v>
      </c>
    </row>
    <row r="30" spans="2:18" s="129" customFormat="1" ht="12.75">
      <c r="B30" s="237"/>
      <c r="C30" s="237"/>
      <c r="D30" s="233" t="s">
        <v>403</v>
      </c>
      <c r="E30" s="233" t="s">
        <v>1003</v>
      </c>
      <c r="F30" s="136" t="s">
        <v>1004</v>
      </c>
      <c r="G30" s="238" t="s">
        <v>39</v>
      </c>
      <c r="H30" s="237" t="s">
        <v>39</v>
      </c>
      <c r="I30" s="130">
        <v>3750</v>
      </c>
      <c r="J30" s="239">
        <v>0</v>
      </c>
      <c r="K30" s="240">
        <f t="shared" si="0"/>
        <v>0</v>
      </c>
      <c r="L30" s="241"/>
      <c r="M30" s="241"/>
      <c r="N30" s="241"/>
      <c r="O30" s="129">
        <v>67187</v>
      </c>
      <c r="P30" s="129">
        <v>28120</v>
      </c>
      <c r="R30" s="129">
        <v>5035</v>
      </c>
    </row>
    <row r="31" spans="2:18" s="129" customFormat="1" ht="12.75">
      <c r="B31" s="237"/>
      <c r="C31" s="237"/>
      <c r="D31" s="233" t="s">
        <v>406</v>
      </c>
      <c r="E31" s="233" t="s">
        <v>1005</v>
      </c>
      <c r="F31" s="136" t="s">
        <v>1006</v>
      </c>
      <c r="G31" s="238" t="s">
        <v>112</v>
      </c>
      <c r="H31" s="237" t="s">
        <v>112</v>
      </c>
      <c r="I31" s="130">
        <v>80</v>
      </c>
      <c r="J31" s="239">
        <v>0</v>
      </c>
      <c r="K31" s="240">
        <f t="shared" si="0"/>
        <v>0</v>
      </c>
      <c r="L31" s="241"/>
      <c r="M31" s="241"/>
      <c r="N31" s="241"/>
      <c r="O31" s="129">
        <v>67188</v>
      </c>
      <c r="P31" s="129">
        <v>28120</v>
      </c>
      <c r="R31" s="129">
        <v>5069</v>
      </c>
    </row>
    <row r="32" spans="2:18" s="129" customFormat="1" ht="12.75">
      <c r="B32" s="237"/>
      <c r="C32" s="237"/>
      <c r="D32" s="233" t="s">
        <v>409</v>
      </c>
      <c r="E32" s="233" t="s">
        <v>359</v>
      </c>
      <c r="F32" s="136" t="s">
        <v>360</v>
      </c>
      <c r="G32" s="238" t="s">
        <v>112</v>
      </c>
      <c r="H32" s="237" t="s">
        <v>112</v>
      </c>
      <c r="I32" s="130">
        <v>10</v>
      </c>
      <c r="J32" s="239">
        <v>0</v>
      </c>
      <c r="K32" s="240">
        <f t="shared" si="0"/>
        <v>0</v>
      </c>
      <c r="L32" s="241"/>
      <c r="M32" s="241"/>
      <c r="N32" s="241"/>
      <c r="O32" s="129">
        <v>67189</v>
      </c>
      <c r="P32" s="129">
        <v>28120</v>
      </c>
      <c r="R32" s="129">
        <v>5076</v>
      </c>
    </row>
    <row r="33" spans="2:18" s="129" customFormat="1" ht="12.75">
      <c r="B33" s="237"/>
      <c r="C33" s="237"/>
      <c r="D33" s="233" t="s">
        <v>766</v>
      </c>
      <c r="E33" s="233" t="s">
        <v>1247</v>
      </c>
      <c r="F33" s="136" t="s">
        <v>1248</v>
      </c>
      <c r="G33" s="238" t="s">
        <v>21</v>
      </c>
      <c r="H33" s="237" t="s">
        <v>22</v>
      </c>
      <c r="I33" s="130">
        <v>2</v>
      </c>
      <c r="J33" s="239">
        <v>0</v>
      </c>
      <c r="K33" s="240">
        <f t="shared" si="0"/>
        <v>0</v>
      </c>
      <c r="L33" s="241"/>
      <c r="M33" s="241"/>
      <c r="N33" s="241"/>
      <c r="O33" s="129">
        <v>67190</v>
      </c>
      <c r="P33" s="129">
        <v>28120</v>
      </c>
      <c r="R33" s="129">
        <v>5094</v>
      </c>
    </row>
    <row r="34" spans="2:18" s="129" customFormat="1" ht="66">
      <c r="B34" s="237"/>
      <c r="C34" s="237"/>
      <c r="D34" s="233" t="s">
        <v>769</v>
      </c>
      <c r="E34" s="233" t="s">
        <v>512</v>
      </c>
      <c r="F34" s="136" t="s">
        <v>1249</v>
      </c>
      <c r="G34" s="238" t="s">
        <v>34</v>
      </c>
      <c r="H34" s="237" t="s">
        <v>34</v>
      </c>
      <c r="I34" s="130">
        <v>550</v>
      </c>
      <c r="J34" s="239">
        <v>0</v>
      </c>
      <c r="K34" s="240">
        <f t="shared" si="0"/>
        <v>0</v>
      </c>
      <c r="L34" s="241"/>
      <c r="M34" s="241"/>
      <c r="N34" s="241"/>
      <c r="O34" s="129">
        <v>70531</v>
      </c>
      <c r="P34" s="129">
        <v>28120</v>
      </c>
      <c r="R34" s="129">
        <v>26411</v>
      </c>
    </row>
    <row r="35" spans="2:14" s="129" customFormat="1" ht="12.75">
      <c r="B35" s="237"/>
      <c r="C35" s="237"/>
      <c r="D35" s="233" t="s">
        <v>771</v>
      </c>
      <c r="E35" s="233" t="s">
        <v>846</v>
      </c>
      <c r="F35" s="136" t="s">
        <v>1250</v>
      </c>
      <c r="G35" s="238" t="s">
        <v>34</v>
      </c>
      <c r="H35" s="237" t="s">
        <v>22</v>
      </c>
      <c r="I35" s="130">
        <v>1500</v>
      </c>
      <c r="J35" s="239">
        <v>0</v>
      </c>
      <c r="K35" s="240">
        <f t="shared" si="0"/>
        <v>0</v>
      </c>
      <c r="L35" s="241"/>
      <c r="M35" s="241"/>
      <c r="N35" s="241"/>
    </row>
    <row r="36" spans="2:14" s="129" customFormat="1" ht="52.5">
      <c r="B36" s="251"/>
      <c r="C36" s="251"/>
      <c r="D36" s="226" t="s">
        <v>773</v>
      </c>
      <c r="E36" s="226" t="s">
        <v>850</v>
      </c>
      <c r="F36" s="199" t="s">
        <v>1251</v>
      </c>
      <c r="G36" s="227" t="s">
        <v>39</v>
      </c>
      <c r="H36" s="251" t="s">
        <v>39</v>
      </c>
      <c r="I36" s="157">
        <v>525</v>
      </c>
      <c r="J36" s="224">
        <v>0</v>
      </c>
      <c r="K36" s="225">
        <f t="shared" si="0"/>
        <v>0</v>
      </c>
      <c r="L36" s="241"/>
      <c r="M36" s="241"/>
      <c r="N36" s="241"/>
    </row>
    <row r="37" spans="2:21" s="129" customFormat="1" ht="39">
      <c r="B37" s="332"/>
      <c r="C37" s="332"/>
      <c r="D37" s="333" t="s">
        <v>2212</v>
      </c>
      <c r="E37" s="333" t="s">
        <v>2211</v>
      </c>
      <c r="F37" s="334" t="s">
        <v>2469</v>
      </c>
      <c r="G37" s="335" t="s">
        <v>843</v>
      </c>
      <c r="H37" s="332" t="s">
        <v>39</v>
      </c>
      <c r="I37" s="157">
        <v>1</v>
      </c>
      <c r="J37" s="336">
        <v>0</v>
      </c>
      <c r="K37" s="225">
        <f t="shared" si="0"/>
        <v>0</v>
      </c>
      <c r="L37" s="241"/>
      <c r="M37" s="241"/>
      <c r="N37" s="241"/>
      <c r="O37" s="129">
        <v>66991</v>
      </c>
      <c r="P37" s="129">
        <v>27994</v>
      </c>
      <c r="R37" s="129">
        <v>5035</v>
      </c>
      <c r="U37" s="240"/>
    </row>
    <row r="38" spans="2:21" s="129" customFormat="1" ht="12.75">
      <c r="B38" s="332"/>
      <c r="C38" s="332"/>
      <c r="D38" s="333" t="s">
        <v>2230</v>
      </c>
      <c r="E38" s="333" t="s">
        <v>2185</v>
      </c>
      <c r="F38" s="334" t="s">
        <v>2186</v>
      </c>
      <c r="G38" s="335" t="s">
        <v>112</v>
      </c>
      <c r="H38" s="332" t="s">
        <v>39</v>
      </c>
      <c r="I38" s="157">
        <v>340</v>
      </c>
      <c r="J38" s="336">
        <v>0</v>
      </c>
      <c r="K38" s="225">
        <f t="shared" si="0"/>
        <v>0</v>
      </c>
      <c r="L38" s="241"/>
      <c r="M38" s="241"/>
      <c r="N38" s="241"/>
      <c r="O38" s="129">
        <v>66991</v>
      </c>
      <c r="P38" s="129">
        <v>27994</v>
      </c>
      <c r="R38" s="129">
        <v>5035</v>
      </c>
      <c r="U38" s="240"/>
    </row>
    <row r="39" spans="2:21" s="129" customFormat="1" ht="12.75">
      <c r="B39" s="332"/>
      <c r="C39" s="332"/>
      <c r="D39" s="333" t="s">
        <v>2231</v>
      </c>
      <c r="E39" s="333" t="s">
        <v>2187</v>
      </c>
      <c r="F39" s="334" t="s">
        <v>2222</v>
      </c>
      <c r="G39" s="335" t="s">
        <v>39</v>
      </c>
      <c r="H39" s="332" t="s">
        <v>39</v>
      </c>
      <c r="I39" s="157">
        <v>115</v>
      </c>
      <c r="J39" s="336">
        <v>0</v>
      </c>
      <c r="K39" s="225">
        <f t="shared" si="0"/>
        <v>0</v>
      </c>
      <c r="L39" s="241"/>
      <c r="M39" s="241"/>
      <c r="N39" s="241"/>
      <c r="O39" s="129">
        <v>66991</v>
      </c>
      <c r="P39" s="129">
        <v>27994</v>
      </c>
      <c r="R39" s="129">
        <v>5035</v>
      </c>
      <c r="U39" s="240"/>
    </row>
    <row r="40" spans="2:21" s="129" customFormat="1" ht="12.75">
      <c r="B40" s="332"/>
      <c r="C40" s="332"/>
      <c r="D40" s="333" t="s">
        <v>2237</v>
      </c>
      <c r="E40" s="333" t="s">
        <v>2232</v>
      </c>
      <c r="F40" s="334" t="s">
        <v>2233</v>
      </c>
      <c r="G40" s="335" t="s">
        <v>39</v>
      </c>
      <c r="H40" s="332" t="s">
        <v>39</v>
      </c>
      <c r="I40" s="157">
        <v>90</v>
      </c>
      <c r="J40" s="336">
        <v>0</v>
      </c>
      <c r="K40" s="225">
        <f t="shared" si="0"/>
        <v>0</v>
      </c>
      <c r="L40" s="241"/>
      <c r="M40" s="241"/>
      <c r="N40" s="241"/>
      <c r="O40" s="129">
        <v>66991</v>
      </c>
      <c r="P40" s="129">
        <v>27994</v>
      </c>
      <c r="R40" s="129">
        <v>5035</v>
      </c>
      <c r="U40" s="240"/>
    </row>
    <row r="41" spans="2:21" s="129" customFormat="1" ht="12.75">
      <c r="B41" s="332"/>
      <c r="C41" s="332"/>
      <c r="D41" s="333" t="s">
        <v>2238</v>
      </c>
      <c r="E41" s="333" t="s">
        <v>2234</v>
      </c>
      <c r="F41" s="334" t="s">
        <v>2235</v>
      </c>
      <c r="G41" s="335" t="s">
        <v>34</v>
      </c>
      <c r="H41" s="332" t="s">
        <v>39</v>
      </c>
      <c r="I41" s="157">
        <v>15</v>
      </c>
      <c r="J41" s="336">
        <v>0</v>
      </c>
      <c r="K41" s="225">
        <f t="shared" si="0"/>
        <v>0</v>
      </c>
      <c r="L41" s="241"/>
      <c r="M41" s="241"/>
      <c r="N41" s="241"/>
      <c r="O41" s="129">
        <v>66991</v>
      </c>
      <c r="P41" s="129">
        <v>27994</v>
      </c>
      <c r="R41" s="129">
        <v>5035</v>
      </c>
      <c r="U41" s="240"/>
    </row>
    <row r="42" spans="2:21" s="129" customFormat="1" ht="26.25">
      <c r="B42" s="337"/>
      <c r="C42" s="337"/>
      <c r="D42" s="228" t="s">
        <v>2239</v>
      </c>
      <c r="E42" s="228" t="s">
        <v>385</v>
      </c>
      <c r="F42" s="338" t="s">
        <v>2236</v>
      </c>
      <c r="G42" s="231" t="s">
        <v>39</v>
      </c>
      <c r="H42" s="337" t="s">
        <v>39</v>
      </c>
      <c r="I42" s="144">
        <v>300</v>
      </c>
      <c r="J42" s="229">
        <v>0</v>
      </c>
      <c r="K42" s="230">
        <f t="shared" si="0"/>
        <v>0</v>
      </c>
      <c r="L42" s="241"/>
      <c r="M42" s="241"/>
      <c r="N42" s="241"/>
      <c r="O42" s="129">
        <v>66991</v>
      </c>
      <c r="P42" s="129">
        <v>27994</v>
      </c>
      <c r="R42" s="129">
        <v>5035</v>
      </c>
      <c r="U42" s="240"/>
    </row>
    <row r="43" spans="2:14" s="129" customFormat="1" ht="12.75">
      <c r="B43" s="237"/>
      <c r="C43" s="237"/>
      <c r="D43" s="233"/>
      <c r="E43" s="233"/>
      <c r="F43" s="136"/>
      <c r="G43" s="238"/>
      <c r="H43" s="237"/>
      <c r="I43" s="130"/>
      <c r="J43" s="221" t="s">
        <v>1252</v>
      </c>
      <c r="K43" s="159">
        <f>SUM(K17:K42)</f>
        <v>0</v>
      </c>
      <c r="L43" s="241"/>
      <c r="M43" s="241"/>
      <c r="N43" s="241"/>
    </row>
    <row r="44" spans="2:14" s="129" customFormat="1" ht="12.75">
      <c r="B44" s="237"/>
      <c r="C44" s="237"/>
      <c r="D44" s="233"/>
      <c r="E44" s="233"/>
      <c r="F44" s="136"/>
      <c r="G44" s="238"/>
      <c r="H44" s="237"/>
      <c r="I44" s="130"/>
      <c r="J44" s="221" t="s">
        <v>1253</v>
      </c>
      <c r="K44" s="159">
        <f>K43+K13</f>
        <v>0</v>
      </c>
      <c r="L44" s="241"/>
      <c r="M44" s="241"/>
      <c r="N44" s="241"/>
    </row>
    <row r="45" spans="2:14" s="129" customFormat="1" ht="12.75">
      <c r="B45" s="237"/>
      <c r="C45" s="237"/>
      <c r="D45" s="233"/>
      <c r="E45" s="233"/>
      <c r="F45" s="136"/>
      <c r="G45" s="238"/>
      <c r="H45" s="237"/>
      <c r="I45" s="130"/>
      <c r="J45" s="239"/>
      <c r="K45" s="240"/>
      <c r="L45" s="241"/>
      <c r="M45" s="241"/>
      <c r="N45" s="241"/>
    </row>
    <row r="46" spans="2:14" s="129" customFormat="1" ht="12.75">
      <c r="B46" s="237"/>
      <c r="C46" s="237"/>
      <c r="D46" s="233"/>
      <c r="E46" s="233"/>
      <c r="F46" s="136"/>
      <c r="G46" s="238"/>
      <c r="H46" s="237"/>
      <c r="I46" s="130"/>
      <c r="J46" s="239"/>
      <c r="K46" s="240"/>
      <c r="L46" s="241"/>
      <c r="M46" s="241"/>
      <c r="N46" s="241"/>
    </row>
    <row r="47" spans="2:15" s="129" customFormat="1" ht="12.75">
      <c r="B47" s="237" t="s">
        <v>1254</v>
      </c>
      <c r="C47" s="237"/>
      <c r="D47" s="233"/>
      <c r="E47" s="233"/>
      <c r="F47" s="136"/>
      <c r="G47" s="238"/>
      <c r="H47" s="237"/>
      <c r="I47" s="130"/>
      <c r="J47" s="239"/>
      <c r="K47" s="240"/>
      <c r="L47" s="241"/>
      <c r="M47" s="241"/>
      <c r="N47" s="241"/>
      <c r="O47" s="129">
        <v>28121</v>
      </c>
    </row>
    <row r="48" spans="2:15" s="129" customFormat="1" ht="12.75">
      <c r="B48" s="237" t="s">
        <v>1255</v>
      </c>
      <c r="C48" s="237"/>
      <c r="D48" s="233"/>
      <c r="E48" s="233"/>
      <c r="F48" s="136"/>
      <c r="G48" s="238"/>
      <c r="H48" s="237"/>
      <c r="I48" s="130"/>
      <c r="J48" s="239"/>
      <c r="K48" s="240"/>
      <c r="L48" s="241"/>
      <c r="M48" s="241"/>
      <c r="N48" s="241"/>
      <c r="O48" s="129">
        <v>28122</v>
      </c>
    </row>
    <row r="49" spans="2:18" s="129" customFormat="1" ht="26.25">
      <c r="B49" s="237"/>
      <c r="C49" s="237"/>
      <c r="D49" s="233" t="s">
        <v>19</v>
      </c>
      <c r="E49" s="233" t="s">
        <v>33</v>
      </c>
      <c r="F49" s="136" t="s">
        <v>35</v>
      </c>
      <c r="G49" s="238" t="s">
        <v>34</v>
      </c>
      <c r="H49" s="237" t="s">
        <v>34</v>
      </c>
      <c r="I49" s="130">
        <v>4507</v>
      </c>
      <c r="J49" s="239">
        <v>0</v>
      </c>
      <c r="K49" s="240">
        <f aca="true" t="shared" si="1" ref="K49:K57">J49*I49</f>
        <v>0</v>
      </c>
      <c r="L49" s="241"/>
      <c r="M49" s="241"/>
      <c r="N49" s="241"/>
      <c r="O49" s="129">
        <v>67191</v>
      </c>
      <c r="P49" s="129">
        <v>28122</v>
      </c>
      <c r="R49" s="129">
        <v>5634</v>
      </c>
    </row>
    <row r="50" spans="2:18" s="129" customFormat="1" ht="12.75">
      <c r="B50" s="237"/>
      <c r="C50" s="237"/>
      <c r="D50" s="233" t="s">
        <v>24</v>
      </c>
      <c r="E50" s="233" t="s">
        <v>1059</v>
      </c>
      <c r="F50" s="136" t="s">
        <v>1060</v>
      </c>
      <c r="G50" s="238" t="s">
        <v>34</v>
      </c>
      <c r="H50" s="237" t="s">
        <v>34</v>
      </c>
      <c r="I50" s="130">
        <v>14543</v>
      </c>
      <c r="J50" s="239">
        <v>0</v>
      </c>
      <c r="K50" s="240">
        <f t="shared" si="1"/>
        <v>0</v>
      </c>
      <c r="L50" s="241"/>
      <c r="M50" s="241"/>
      <c r="N50" s="241"/>
      <c r="O50" s="129">
        <v>67192</v>
      </c>
      <c r="P50" s="129">
        <v>28122</v>
      </c>
      <c r="R50" s="129">
        <v>5636</v>
      </c>
    </row>
    <row r="51" spans="2:18" s="129" customFormat="1" ht="26.25">
      <c r="B51" s="251"/>
      <c r="C51" s="251"/>
      <c r="D51" s="226" t="s">
        <v>27</v>
      </c>
      <c r="E51" s="226" t="s">
        <v>2172</v>
      </c>
      <c r="F51" s="199" t="s">
        <v>2173</v>
      </c>
      <c r="G51" s="227" t="s">
        <v>34</v>
      </c>
      <c r="H51" s="251" t="s">
        <v>34</v>
      </c>
      <c r="I51" s="130">
        <v>18986</v>
      </c>
      <c r="J51" s="224">
        <v>0</v>
      </c>
      <c r="K51" s="225">
        <f t="shared" si="1"/>
        <v>0</v>
      </c>
      <c r="L51" s="241"/>
      <c r="M51" s="241"/>
      <c r="N51" s="241"/>
      <c r="O51" s="129">
        <v>67191</v>
      </c>
      <c r="P51" s="129">
        <v>28122</v>
      </c>
      <c r="R51" s="129">
        <v>5634</v>
      </c>
    </row>
    <row r="52" spans="2:21" s="129" customFormat="1" ht="52.5">
      <c r="B52" s="237"/>
      <c r="C52" s="237"/>
      <c r="D52" s="233" t="s">
        <v>28</v>
      </c>
      <c r="E52" s="233" t="s">
        <v>2223</v>
      </c>
      <c r="F52" s="136" t="s">
        <v>2240</v>
      </c>
      <c r="G52" s="238" t="s">
        <v>34</v>
      </c>
      <c r="H52" s="237" t="s">
        <v>34</v>
      </c>
      <c r="I52" s="130">
        <v>2864</v>
      </c>
      <c r="J52" s="239">
        <v>0</v>
      </c>
      <c r="K52" s="240">
        <f t="shared" si="1"/>
        <v>0</v>
      </c>
      <c r="L52" s="241"/>
      <c r="M52" s="241"/>
      <c r="N52" s="241"/>
      <c r="O52" s="129">
        <v>66931</v>
      </c>
      <c r="P52" s="129">
        <v>27969</v>
      </c>
      <c r="R52" s="129">
        <v>5660</v>
      </c>
      <c r="U52" s="240"/>
    </row>
    <row r="53" spans="2:18" s="129" customFormat="1" ht="39">
      <c r="B53" s="237"/>
      <c r="C53" s="237"/>
      <c r="D53" s="233" t="s">
        <v>29</v>
      </c>
      <c r="E53" s="233" t="s">
        <v>126</v>
      </c>
      <c r="F53" s="136" t="s">
        <v>2241</v>
      </c>
      <c r="G53" s="238" t="s">
        <v>34</v>
      </c>
      <c r="H53" s="237" t="s">
        <v>34</v>
      </c>
      <c r="I53" s="130">
        <v>45</v>
      </c>
      <c r="J53" s="239">
        <v>0</v>
      </c>
      <c r="K53" s="240">
        <f t="shared" si="1"/>
        <v>0</v>
      </c>
      <c r="L53" s="241"/>
      <c r="M53" s="241"/>
      <c r="N53" s="241"/>
      <c r="O53" s="129">
        <v>67195</v>
      </c>
      <c r="P53" s="129">
        <v>28122</v>
      </c>
      <c r="R53" s="129">
        <v>5690</v>
      </c>
    </row>
    <row r="54" spans="2:18" s="129" customFormat="1" ht="26.25">
      <c r="B54" s="251"/>
      <c r="C54" s="251"/>
      <c r="D54" s="226" t="s">
        <v>62</v>
      </c>
      <c r="E54" s="226" t="s">
        <v>2175</v>
      </c>
      <c r="F54" s="199" t="s">
        <v>2176</v>
      </c>
      <c r="G54" s="227" t="s">
        <v>34</v>
      </c>
      <c r="H54" s="251" t="s">
        <v>34</v>
      </c>
      <c r="I54" s="157">
        <v>882</v>
      </c>
      <c r="J54" s="224">
        <v>0</v>
      </c>
      <c r="K54" s="225">
        <f t="shared" si="1"/>
        <v>0</v>
      </c>
      <c r="L54" s="241"/>
      <c r="M54" s="241"/>
      <c r="N54" s="241"/>
      <c r="O54" s="129">
        <v>67196</v>
      </c>
      <c r="P54" s="129">
        <v>28122</v>
      </c>
      <c r="R54" s="129">
        <v>5816</v>
      </c>
    </row>
    <row r="55" spans="2:18" s="129" customFormat="1" ht="12.75">
      <c r="B55" s="251"/>
      <c r="C55" s="251"/>
      <c r="D55" s="226" t="s">
        <v>63</v>
      </c>
      <c r="E55" s="226" t="s">
        <v>2177</v>
      </c>
      <c r="F55" s="199" t="s">
        <v>2178</v>
      </c>
      <c r="G55" s="227" t="s">
        <v>34</v>
      </c>
      <c r="H55" s="251" t="s">
        <v>34</v>
      </c>
      <c r="I55" s="157">
        <v>40</v>
      </c>
      <c r="J55" s="224">
        <v>0</v>
      </c>
      <c r="K55" s="225">
        <f t="shared" si="1"/>
        <v>0</v>
      </c>
      <c r="L55" s="241"/>
      <c r="M55" s="241"/>
      <c r="N55" s="241"/>
      <c r="O55" s="129">
        <v>67197</v>
      </c>
      <c r="P55" s="129">
        <v>28122</v>
      </c>
      <c r="R55" s="129">
        <v>5820</v>
      </c>
    </row>
    <row r="56" spans="2:14" s="129" customFormat="1" ht="39">
      <c r="B56" s="251"/>
      <c r="C56" s="251"/>
      <c r="D56" s="226" t="s">
        <v>65</v>
      </c>
      <c r="E56" s="226" t="s">
        <v>913</v>
      </c>
      <c r="F56" s="199" t="s">
        <v>1256</v>
      </c>
      <c r="G56" s="227" t="s">
        <v>34</v>
      </c>
      <c r="H56" s="251" t="s">
        <v>34</v>
      </c>
      <c r="I56" s="157">
        <v>700</v>
      </c>
      <c r="J56" s="224">
        <v>0</v>
      </c>
      <c r="K56" s="225">
        <f t="shared" si="1"/>
        <v>0</v>
      </c>
      <c r="L56" s="241"/>
      <c r="M56" s="241"/>
      <c r="N56" s="241"/>
    </row>
    <row r="57" spans="2:14" s="129" customFormat="1" ht="26.25">
      <c r="B57" s="301"/>
      <c r="C57" s="301"/>
      <c r="D57" s="235" t="s">
        <v>68</v>
      </c>
      <c r="E57" s="235" t="s">
        <v>2242</v>
      </c>
      <c r="F57" s="143" t="s">
        <v>2243</v>
      </c>
      <c r="G57" s="300" t="s">
        <v>34</v>
      </c>
      <c r="H57" s="301" t="s">
        <v>34</v>
      </c>
      <c r="I57" s="144">
        <v>9265</v>
      </c>
      <c r="J57" s="302">
        <v>0</v>
      </c>
      <c r="K57" s="230">
        <f t="shared" si="1"/>
        <v>0</v>
      </c>
      <c r="L57" s="241"/>
      <c r="M57" s="241"/>
      <c r="N57" s="241"/>
    </row>
    <row r="58" spans="2:14" s="129" customFormat="1" ht="12.75">
      <c r="B58" s="237"/>
      <c r="C58" s="237"/>
      <c r="D58" s="233"/>
      <c r="E58" s="233"/>
      <c r="F58" s="136"/>
      <c r="G58" s="238"/>
      <c r="H58" s="237"/>
      <c r="I58" s="130"/>
      <c r="J58" s="221" t="s">
        <v>1257</v>
      </c>
      <c r="K58" s="159">
        <f>SUM(K49:K57)</f>
        <v>0</v>
      </c>
      <c r="L58" s="241"/>
      <c r="M58" s="241"/>
      <c r="N58" s="241"/>
    </row>
    <row r="59" spans="2:14" s="129" customFormat="1" ht="12.75">
      <c r="B59" s="237"/>
      <c r="C59" s="237"/>
      <c r="D59" s="233"/>
      <c r="E59" s="233"/>
      <c r="F59" s="136"/>
      <c r="G59" s="238"/>
      <c r="H59" s="237"/>
      <c r="I59" s="130"/>
      <c r="J59" s="239"/>
      <c r="K59" s="240"/>
      <c r="L59" s="241"/>
      <c r="M59" s="241"/>
      <c r="N59" s="241"/>
    </row>
    <row r="60" spans="2:14" s="129" customFormat="1" ht="12.75">
      <c r="B60" s="237"/>
      <c r="C60" s="237"/>
      <c r="D60" s="233"/>
      <c r="E60" s="233"/>
      <c r="F60" s="136"/>
      <c r="G60" s="238"/>
      <c r="H60" s="237"/>
      <c r="I60" s="130"/>
      <c r="J60" s="239"/>
      <c r="K60" s="240"/>
      <c r="L60" s="241"/>
      <c r="M60" s="241"/>
      <c r="N60" s="241"/>
    </row>
    <row r="61" spans="2:15" s="129" customFormat="1" ht="12.75">
      <c r="B61" s="237" t="s">
        <v>1258</v>
      </c>
      <c r="C61" s="237"/>
      <c r="D61" s="233"/>
      <c r="E61" s="233"/>
      <c r="F61" s="136"/>
      <c r="G61" s="238"/>
      <c r="H61" s="237"/>
      <c r="I61" s="130"/>
      <c r="J61" s="239"/>
      <c r="K61" s="240"/>
      <c r="L61" s="241"/>
      <c r="M61" s="241"/>
      <c r="N61" s="241"/>
      <c r="O61" s="129">
        <v>28123</v>
      </c>
    </row>
    <row r="62" spans="2:21" s="129" customFormat="1" ht="12.75">
      <c r="B62" s="337"/>
      <c r="C62" s="337"/>
      <c r="D62" s="228" t="s">
        <v>19</v>
      </c>
      <c r="E62" s="228" t="s">
        <v>142</v>
      </c>
      <c r="F62" s="338" t="s">
        <v>2174</v>
      </c>
      <c r="G62" s="231" t="s">
        <v>39</v>
      </c>
      <c r="H62" s="337" t="s">
        <v>39</v>
      </c>
      <c r="I62" s="144">
        <v>48884</v>
      </c>
      <c r="J62" s="229">
        <v>0</v>
      </c>
      <c r="K62" s="230">
        <f>J62*I62</f>
        <v>0</v>
      </c>
      <c r="L62" s="241"/>
      <c r="M62" s="241"/>
      <c r="N62" s="241"/>
      <c r="O62" s="129">
        <v>66996</v>
      </c>
      <c r="P62" s="129">
        <v>27997</v>
      </c>
      <c r="R62" s="129">
        <v>5916</v>
      </c>
      <c r="U62" s="240"/>
    </row>
    <row r="63" spans="2:14" s="129" customFormat="1" ht="12.75">
      <c r="B63" s="237"/>
      <c r="C63" s="237"/>
      <c r="D63" s="233"/>
      <c r="E63" s="233"/>
      <c r="F63" s="136"/>
      <c r="G63" s="238"/>
      <c r="H63" s="237"/>
      <c r="I63" s="130"/>
      <c r="J63" s="221" t="s">
        <v>1259</v>
      </c>
      <c r="K63" s="159">
        <f>SUM(K62)</f>
        <v>0</v>
      </c>
      <c r="L63" s="241"/>
      <c r="M63" s="241"/>
      <c r="N63" s="241"/>
    </row>
    <row r="64" spans="2:14" s="129" customFormat="1" ht="12.75">
      <c r="B64" s="237"/>
      <c r="C64" s="237"/>
      <c r="D64" s="233"/>
      <c r="E64" s="233"/>
      <c r="F64" s="136"/>
      <c r="G64" s="238"/>
      <c r="H64" s="237"/>
      <c r="I64" s="130"/>
      <c r="J64" s="239"/>
      <c r="K64" s="240"/>
      <c r="L64" s="241"/>
      <c r="M64" s="241"/>
      <c r="N64" s="241"/>
    </row>
    <row r="65" spans="2:14" s="129" customFormat="1" ht="12.75">
      <c r="B65" s="237"/>
      <c r="C65" s="237"/>
      <c r="D65" s="233"/>
      <c r="E65" s="233"/>
      <c r="F65" s="136"/>
      <c r="G65" s="238"/>
      <c r="H65" s="237"/>
      <c r="I65" s="130"/>
      <c r="J65" s="239"/>
      <c r="K65" s="240"/>
      <c r="L65" s="241"/>
      <c r="M65" s="241"/>
      <c r="N65" s="241"/>
    </row>
    <row r="66" spans="2:15" s="129" customFormat="1" ht="12.75">
      <c r="B66" s="237" t="s">
        <v>1260</v>
      </c>
      <c r="C66" s="237"/>
      <c r="D66" s="233"/>
      <c r="E66" s="233"/>
      <c r="F66" s="136"/>
      <c r="G66" s="238"/>
      <c r="H66" s="237"/>
      <c r="I66" s="130"/>
      <c r="J66" s="239"/>
      <c r="K66" s="240"/>
      <c r="L66" s="241"/>
      <c r="M66" s="241"/>
      <c r="N66" s="241"/>
      <c r="O66" s="129">
        <v>28124</v>
      </c>
    </row>
    <row r="67" spans="2:18" s="129" customFormat="1" ht="26.25">
      <c r="B67" s="301"/>
      <c r="C67" s="301"/>
      <c r="D67" s="235" t="s">
        <v>19</v>
      </c>
      <c r="E67" s="235" t="s">
        <v>1261</v>
      </c>
      <c r="F67" s="143" t="s">
        <v>1262</v>
      </c>
      <c r="G67" s="300" t="s">
        <v>39</v>
      </c>
      <c r="H67" s="301" t="s">
        <v>39</v>
      </c>
      <c r="I67" s="144">
        <v>40914</v>
      </c>
      <c r="J67" s="302">
        <v>0</v>
      </c>
      <c r="K67" s="230">
        <f>J67*I67</f>
        <v>0</v>
      </c>
      <c r="L67" s="241"/>
      <c r="M67" s="241"/>
      <c r="N67" s="241"/>
      <c r="O67" s="129">
        <v>67199</v>
      </c>
      <c r="P67" s="129">
        <v>28124</v>
      </c>
      <c r="R67" s="129">
        <v>6020</v>
      </c>
    </row>
    <row r="68" spans="2:14" s="129" customFormat="1" ht="12.75">
      <c r="B68" s="237"/>
      <c r="C68" s="237"/>
      <c r="D68" s="233"/>
      <c r="E68" s="233"/>
      <c r="F68" s="136"/>
      <c r="G68" s="238"/>
      <c r="H68" s="237"/>
      <c r="I68" s="130"/>
      <c r="J68" s="221" t="s">
        <v>1263</v>
      </c>
      <c r="K68" s="159">
        <f>SUM(K67)</f>
        <v>0</v>
      </c>
      <c r="L68" s="241"/>
      <c r="M68" s="241"/>
      <c r="N68" s="241"/>
    </row>
    <row r="69" spans="2:14" s="129" customFormat="1" ht="12.75">
      <c r="B69" s="237"/>
      <c r="C69" s="237"/>
      <c r="D69" s="233"/>
      <c r="E69" s="233"/>
      <c r="F69" s="136"/>
      <c r="G69" s="238"/>
      <c r="H69" s="237"/>
      <c r="I69" s="130"/>
      <c r="J69" s="239"/>
      <c r="K69" s="240"/>
      <c r="L69" s="241"/>
      <c r="M69" s="241"/>
      <c r="N69" s="241"/>
    </row>
    <row r="70" spans="2:14" s="129" customFormat="1" ht="12.75">
      <c r="B70" s="237"/>
      <c r="C70" s="237"/>
      <c r="D70" s="233"/>
      <c r="E70" s="233"/>
      <c r="F70" s="136"/>
      <c r="G70" s="238"/>
      <c r="H70" s="237"/>
      <c r="I70" s="130"/>
      <c r="J70" s="239"/>
      <c r="K70" s="240"/>
      <c r="L70" s="241"/>
      <c r="M70" s="241"/>
      <c r="N70" s="241"/>
    </row>
    <row r="71" spans="2:15" s="129" customFormat="1" ht="12.75">
      <c r="B71" s="237" t="s">
        <v>1264</v>
      </c>
      <c r="C71" s="237"/>
      <c r="D71" s="233"/>
      <c r="E71" s="233"/>
      <c r="F71" s="136"/>
      <c r="G71" s="238"/>
      <c r="H71" s="237"/>
      <c r="I71" s="130"/>
      <c r="J71" s="239"/>
      <c r="K71" s="240"/>
      <c r="L71" s="241"/>
      <c r="M71" s="241"/>
      <c r="N71" s="241"/>
      <c r="O71" s="129">
        <v>28125</v>
      </c>
    </row>
    <row r="72" spans="2:21" s="129" customFormat="1" ht="26.25">
      <c r="B72" s="251"/>
      <c r="C72" s="251"/>
      <c r="D72" s="226" t="s">
        <v>19</v>
      </c>
      <c r="E72" s="226" t="s">
        <v>2188</v>
      </c>
      <c r="F72" s="199" t="s">
        <v>2189</v>
      </c>
      <c r="G72" s="227" t="s">
        <v>34</v>
      </c>
      <c r="H72" s="251" t="s">
        <v>34</v>
      </c>
      <c r="I72" s="130">
        <v>42677</v>
      </c>
      <c r="J72" s="224">
        <v>0</v>
      </c>
      <c r="K72" s="225">
        <f aca="true" t="shared" si="2" ref="K72:K78">J72*I72</f>
        <v>0</v>
      </c>
      <c r="L72" s="241"/>
      <c r="M72" s="241" t="s">
        <v>129</v>
      </c>
      <c r="N72" s="241"/>
      <c r="O72" s="129">
        <v>66998</v>
      </c>
      <c r="P72" s="129">
        <v>27999</v>
      </c>
      <c r="R72" s="129">
        <v>6053</v>
      </c>
      <c r="U72" s="240"/>
    </row>
    <row r="73" spans="2:18" s="129" customFormat="1" ht="26.25">
      <c r="B73" s="237"/>
      <c r="C73" s="237"/>
      <c r="D73" s="233" t="s">
        <v>24</v>
      </c>
      <c r="E73" s="233" t="s">
        <v>298</v>
      </c>
      <c r="F73" s="136" t="s">
        <v>2487</v>
      </c>
      <c r="G73" s="238" t="s">
        <v>34</v>
      </c>
      <c r="H73" s="237" t="s">
        <v>34</v>
      </c>
      <c r="I73" s="130">
        <v>5825</v>
      </c>
      <c r="J73" s="239">
        <v>0</v>
      </c>
      <c r="K73" s="240">
        <f t="shared" si="2"/>
        <v>0</v>
      </c>
      <c r="L73" s="241"/>
      <c r="M73" s="241"/>
      <c r="N73" s="241"/>
      <c r="O73" s="129">
        <v>67201</v>
      </c>
      <c r="P73" s="129">
        <v>28125</v>
      </c>
      <c r="R73" s="129">
        <v>6120</v>
      </c>
    </row>
    <row r="74" spans="2:18" s="129" customFormat="1" ht="26.25">
      <c r="B74" s="237"/>
      <c r="C74" s="237"/>
      <c r="D74" s="233" t="s">
        <v>27</v>
      </c>
      <c r="E74" s="233" t="s">
        <v>1265</v>
      </c>
      <c r="F74" s="136" t="s">
        <v>1266</v>
      </c>
      <c r="G74" s="238" t="s">
        <v>34</v>
      </c>
      <c r="H74" s="237" t="s">
        <v>34</v>
      </c>
      <c r="I74" s="130">
        <v>711</v>
      </c>
      <c r="J74" s="239">
        <v>0</v>
      </c>
      <c r="K74" s="240">
        <f t="shared" si="2"/>
        <v>0</v>
      </c>
      <c r="L74" s="241"/>
      <c r="M74" s="241"/>
      <c r="N74" s="241"/>
      <c r="O74" s="129">
        <v>67202</v>
      </c>
      <c r="P74" s="129">
        <v>28125</v>
      </c>
      <c r="R74" s="129">
        <v>6122</v>
      </c>
    </row>
    <row r="75" spans="2:18" s="129" customFormat="1" ht="52.5">
      <c r="B75" s="237"/>
      <c r="C75" s="237"/>
      <c r="D75" s="233" t="s">
        <v>28</v>
      </c>
      <c r="E75" s="233" t="s">
        <v>1267</v>
      </c>
      <c r="F75" s="136" t="s">
        <v>1268</v>
      </c>
      <c r="G75" s="238" t="s">
        <v>34</v>
      </c>
      <c r="H75" s="237" t="s">
        <v>34</v>
      </c>
      <c r="I75" s="130">
        <v>869</v>
      </c>
      <c r="J75" s="239">
        <v>0</v>
      </c>
      <c r="K75" s="240">
        <f t="shared" si="2"/>
        <v>0</v>
      </c>
      <c r="L75" s="241"/>
      <c r="M75" s="241"/>
      <c r="N75" s="241"/>
      <c r="O75" s="129">
        <v>67203</v>
      </c>
      <c r="P75" s="129">
        <v>28125</v>
      </c>
      <c r="R75" s="129">
        <v>6125</v>
      </c>
    </row>
    <row r="76" spans="2:18" s="129" customFormat="1" ht="12.75">
      <c r="B76" s="237"/>
      <c r="C76" s="237"/>
      <c r="D76" s="233" t="s">
        <v>29</v>
      </c>
      <c r="E76" s="233" t="s">
        <v>1269</v>
      </c>
      <c r="F76" s="136" t="s">
        <v>1270</v>
      </c>
      <c r="G76" s="238" t="s">
        <v>39</v>
      </c>
      <c r="H76" s="237" t="s">
        <v>39</v>
      </c>
      <c r="I76" s="130">
        <v>41450</v>
      </c>
      <c r="J76" s="239">
        <v>0</v>
      </c>
      <c r="K76" s="240">
        <f t="shared" si="2"/>
        <v>0</v>
      </c>
      <c r="L76" s="241"/>
      <c r="M76" s="241"/>
      <c r="N76" s="241"/>
      <c r="O76" s="129">
        <v>67204</v>
      </c>
      <c r="P76" s="129">
        <v>28125</v>
      </c>
      <c r="R76" s="129">
        <v>6227</v>
      </c>
    </row>
    <row r="77" spans="2:14" s="129" customFormat="1" ht="26.25">
      <c r="B77" s="251"/>
      <c r="C77" s="251"/>
      <c r="D77" s="226" t="s">
        <v>62</v>
      </c>
      <c r="E77" s="226" t="s">
        <v>1271</v>
      </c>
      <c r="F77" s="199" t="s">
        <v>2488</v>
      </c>
      <c r="G77" s="227" t="s">
        <v>34</v>
      </c>
      <c r="H77" s="251" t="s">
        <v>34</v>
      </c>
      <c r="I77" s="157">
        <v>700</v>
      </c>
      <c r="J77" s="224">
        <v>0</v>
      </c>
      <c r="K77" s="225">
        <f t="shared" si="2"/>
        <v>0</v>
      </c>
      <c r="L77" s="241"/>
      <c r="M77" s="241"/>
      <c r="N77" s="241"/>
    </row>
    <row r="78" spans="2:14" s="129" customFormat="1" ht="39">
      <c r="B78" s="251"/>
      <c r="C78" s="251"/>
      <c r="D78" s="226" t="s">
        <v>63</v>
      </c>
      <c r="E78" s="226" t="s">
        <v>381</v>
      </c>
      <c r="F78" s="199" t="s">
        <v>2244</v>
      </c>
      <c r="G78" s="227" t="s">
        <v>34</v>
      </c>
      <c r="H78" s="251" t="s">
        <v>34</v>
      </c>
      <c r="I78" s="157">
        <v>9265</v>
      </c>
      <c r="J78" s="224">
        <v>0</v>
      </c>
      <c r="K78" s="225">
        <f t="shared" si="2"/>
        <v>0</v>
      </c>
      <c r="L78" s="241"/>
      <c r="M78" s="241"/>
      <c r="N78" s="241"/>
    </row>
    <row r="79" spans="2:14" s="129" customFormat="1" ht="12.75">
      <c r="B79" s="301"/>
      <c r="C79" s="301"/>
      <c r="D79" s="235" t="s">
        <v>65</v>
      </c>
      <c r="E79" s="235" t="s">
        <v>2337</v>
      </c>
      <c r="F79" s="143" t="s">
        <v>2336</v>
      </c>
      <c r="G79" s="300" t="s">
        <v>34</v>
      </c>
      <c r="H79" s="301" t="s">
        <v>34</v>
      </c>
      <c r="I79" s="144">
        <v>695</v>
      </c>
      <c r="J79" s="302">
        <v>0</v>
      </c>
      <c r="K79" s="230">
        <f>J79*I79</f>
        <v>0</v>
      </c>
      <c r="L79" s="241"/>
      <c r="M79" s="241"/>
      <c r="N79" s="241"/>
    </row>
    <row r="80" spans="2:14" s="129" customFormat="1" ht="12.75">
      <c r="B80" s="237"/>
      <c r="C80" s="237"/>
      <c r="D80" s="233"/>
      <c r="E80" s="233"/>
      <c r="F80" s="136"/>
      <c r="G80" s="238"/>
      <c r="H80" s="237"/>
      <c r="I80" s="130"/>
      <c r="J80" s="221" t="s">
        <v>1272</v>
      </c>
      <c r="K80" s="159">
        <f>SUM(K72:K79)</f>
        <v>0</v>
      </c>
      <c r="L80" s="241"/>
      <c r="M80" s="241"/>
      <c r="N80" s="241"/>
    </row>
    <row r="81" spans="2:14" s="129" customFormat="1" ht="12.75">
      <c r="B81" s="237"/>
      <c r="C81" s="237"/>
      <c r="D81" s="233"/>
      <c r="E81" s="233"/>
      <c r="F81" s="136"/>
      <c r="G81" s="238"/>
      <c r="H81" s="237"/>
      <c r="I81" s="130"/>
      <c r="J81" s="239"/>
      <c r="K81" s="240"/>
      <c r="L81" s="241"/>
      <c r="M81" s="241"/>
      <c r="N81" s="241"/>
    </row>
    <row r="82" spans="2:14" s="129" customFormat="1" ht="12.75">
      <c r="B82" s="237"/>
      <c r="C82" s="237"/>
      <c r="D82" s="233"/>
      <c r="E82" s="233"/>
      <c r="F82" s="136"/>
      <c r="G82" s="238"/>
      <c r="H82" s="237"/>
      <c r="I82" s="130"/>
      <c r="J82" s="239"/>
      <c r="K82" s="240"/>
      <c r="L82" s="241"/>
      <c r="M82" s="241"/>
      <c r="N82" s="241"/>
    </row>
    <row r="83" spans="2:15" s="129" customFormat="1" ht="12.75">
      <c r="B83" s="237" t="s">
        <v>1273</v>
      </c>
      <c r="C83" s="237"/>
      <c r="D83" s="233"/>
      <c r="E83" s="233"/>
      <c r="F83" s="136"/>
      <c r="G83" s="238"/>
      <c r="H83" s="237"/>
      <c r="I83" s="130"/>
      <c r="J83" s="239"/>
      <c r="K83" s="240"/>
      <c r="L83" s="241"/>
      <c r="M83" s="241"/>
      <c r="N83" s="241"/>
      <c r="O83" s="129">
        <v>28126</v>
      </c>
    </row>
    <row r="84" spans="2:19" s="129" customFormat="1" ht="12.75">
      <c r="B84" s="237"/>
      <c r="C84" s="237"/>
      <c r="D84" s="233" t="s">
        <v>19</v>
      </c>
      <c r="E84" s="233" t="s">
        <v>1018</v>
      </c>
      <c r="F84" s="136" t="s">
        <v>1019</v>
      </c>
      <c r="G84" s="238" t="s">
        <v>39</v>
      </c>
      <c r="H84" s="237" t="s">
        <v>39</v>
      </c>
      <c r="I84" s="130">
        <v>22980</v>
      </c>
      <c r="J84" s="239">
        <v>0</v>
      </c>
      <c r="K84" s="240">
        <f>J84*I84</f>
        <v>0</v>
      </c>
      <c r="L84" s="241" t="s">
        <v>1020</v>
      </c>
      <c r="M84" s="241"/>
      <c r="N84" s="241"/>
      <c r="O84" s="129">
        <v>67205</v>
      </c>
      <c r="P84" s="129">
        <v>28126</v>
      </c>
      <c r="R84" s="129">
        <v>3757</v>
      </c>
      <c r="S84" s="129" t="s">
        <v>1020</v>
      </c>
    </row>
    <row r="85" spans="2:19" s="129" customFormat="1" ht="12.75">
      <c r="B85" s="301"/>
      <c r="C85" s="301"/>
      <c r="D85" s="235" t="s">
        <v>24</v>
      </c>
      <c r="E85" s="235" t="s">
        <v>1274</v>
      </c>
      <c r="F85" s="143" t="s">
        <v>1275</v>
      </c>
      <c r="G85" s="300" t="s">
        <v>39</v>
      </c>
      <c r="H85" s="301" t="s">
        <v>39</v>
      </c>
      <c r="I85" s="144">
        <v>4006</v>
      </c>
      <c r="J85" s="302">
        <v>0</v>
      </c>
      <c r="K85" s="230">
        <f>J85*I85</f>
        <v>0</v>
      </c>
      <c r="L85" s="241" t="s">
        <v>1276</v>
      </c>
      <c r="M85" s="241"/>
      <c r="N85" s="241"/>
      <c r="O85" s="129">
        <v>67206</v>
      </c>
      <c r="P85" s="129">
        <v>28126</v>
      </c>
      <c r="R85" s="129">
        <v>3764</v>
      </c>
      <c r="S85" s="129" t="s">
        <v>1276</v>
      </c>
    </row>
    <row r="86" spans="2:14" s="129" customFormat="1" ht="12.75">
      <c r="B86" s="237"/>
      <c r="C86" s="237"/>
      <c r="D86" s="233"/>
      <c r="E86" s="233"/>
      <c r="F86" s="136"/>
      <c r="G86" s="238"/>
      <c r="H86" s="237"/>
      <c r="I86" s="130"/>
      <c r="J86" s="221" t="s">
        <v>1277</v>
      </c>
      <c r="K86" s="159">
        <f>SUM(K84:K85)</f>
        <v>0</v>
      </c>
      <c r="L86" s="241"/>
      <c r="M86" s="241"/>
      <c r="N86" s="241"/>
    </row>
    <row r="87" spans="2:14" s="129" customFormat="1" ht="12.75">
      <c r="B87" s="237"/>
      <c r="C87" s="237"/>
      <c r="D87" s="233"/>
      <c r="E87" s="233"/>
      <c r="F87" s="136"/>
      <c r="G87" s="238"/>
      <c r="H87" s="237"/>
      <c r="I87" s="130"/>
      <c r="J87" s="239"/>
      <c r="K87" s="240"/>
      <c r="L87" s="241"/>
      <c r="M87" s="241"/>
      <c r="N87" s="241"/>
    </row>
    <row r="88" spans="2:14" s="129" customFormat="1" ht="12.75">
      <c r="B88" s="237"/>
      <c r="C88" s="237"/>
      <c r="D88" s="233"/>
      <c r="E88" s="233"/>
      <c r="F88" s="136"/>
      <c r="G88" s="238"/>
      <c r="H88" s="237"/>
      <c r="I88" s="130"/>
      <c r="J88" s="239"/>
      <c r="K88" s="240"/>
      <c r="L88" s="241"/>
      <c r="M88" s="241"/>
      <c r="N88" s="241"/>
    </row>
    <row r="89" spans="2:15" s="129" customFormat="1" ht="12.75">
      <c r="B89" s="237" t="s">
        <v>1278</v>
      </c>
      <c r="C89" s="237"/>
      <c r="D89" s="233"/>
      <c r="E89" s="233"/>
      <c r="F89" s="136"/>
      <c r="G89" s="238"/>
      <c r="H89" s="237"/>
      <c r="I89" s="130"/>
      <c r="J89" s="239"/>
      <c r="K89" s="240"/>
      <c r="L89" s="241"/>
      <c r="M89" s="241"/>
      <c r="N89" s="241"/>
      <c r="O89" s="129">
        <v>28127</v>
      </c>
    </row>
    <row r="90" spans="2:18" s="129" customFormat="1" ht="12.75">
      <c r="B90" s="237"/>
      <c r="C90" s="237"/>
      <c r="D90" s="233" t="s">
        <v>19</v>
      </c>
      <c r="E90" s="233" t="s">
        <v>1065</v>
      </c>
      <c r="F90" s="136" t="s">
        <v>1066</v>
      </c>
      <c r="G90" s="238" t="s">
        <v>34</v>
      </c>
      <c r="H90" s="237" t="s">
        <v>34</v>
      </c>
      <c r="I90" s="130">
        <v>13833</v>
      </c>
      <c r="J90" s="239">
        <v>0</v>
      </c>
      <c r="K90" s="240">
        <f aca="true" t="shared" si="3" ref="K90:K95">J90*I90</f>
        <v>0</v>
      </c>
      <c r="L90" s="241"/>
      <c r="M90" s="241"/>
      <c r="N90" s="241"/>
      <c r="O90" s="129">
        <v>67207</v>
      </c>
      <c r="P90" s="129">
        <v>28127</v>
      </c>
      <c r="R90" s="129">
        <v>6606</v>
      </c>
    </row>
    <row r="91" spans="2:18" s="129" customFormat="1" ht="12.75">
      <c r="B91" s="237"/>
      <c r="C91" s="237"/>
      <c r="D91" s="233" t="s">
        <v>24</v>
      </c>
      <c r="E91" s="233" t="s">
        <v>2179</v>
      </c>
      <c r="F91" s="136" t="s">
        <v>2180</v>
      </c>
      <c r="G91" s="238" t="s">
        <v>34</v>
      </c>
      <c r="H91" s="237" t="s">
        <v>34</v>
      </c>
      <c r="I91" s="130">
        <v>28482</v>
      </c>
      <c r="J91" s="239">
        <v>0</v>
      </c>
      <c r="K91" s="240">
        <f t="shared" si="3"/>
        <v>0</v>
      </c>
      <c r="L91" s="241"/>
      <c r="M91" s="241"/>
      <c r="N91" s="241"/>
      <c r="O91" s="129">
        <v>67208</v>
      </c>
      <c r="P91" s="129">
        <v>28127</v>
      </c>
      <c r="R91" s="129">
        <v>6608</v>
      </c>
    </row>
    <row r="92" spans="2:18" s="129" customFormat="1" ht="12.75">
      <c r="B92" s="237"/>
      <c r="C92" s="237"/>
      <c r="D92" s="233" t="s">
        <v>27</v>
      </c>
      <c r="E92" s="233" t="s">
        <v>1023</v>
      </c>
      <c r="F92" s="136" t="s">
        <v>1067</v>
      </c>
      <c r="G92" s="238" t="s">
        <v>34</v>
      </c>
      <c r="H92" s="237" t="s">
        <v>39</v>
      </c>
      <c r="I92" s="130">
        <v>41089</v>
      </c>
      <c r="J92" s="239">
        <v>0</v>
      </c>
      <c r="K92" s="240">
        <f t="shared" si="3"/>
        <v>0</v>
      </c>
      <c r="L92" s="241"/>
      <c r="M92" s="241"/>
      <c r="N92" s="241"/>
      <c r="O92" s="129">
        <v>67209</v>
      </c>
      <c r="P92" s="129">
        <v>28127</v>
      </c>
      <c r="R92" s="129">
        <v>6614</v>
      </c>
    </row>
    <row r="93" spans="2:18" s="129" customFormat="1" ht="26.25">
      <c r="B93" s="237"/>
      <c r="C93" s="237"/>
      <c r="D93" s="233" t="s">
        <v>28</v>
      </c>
      <c r="E93" s="233" t="s">
        <v>1025</v>
      </c>
      <c r="F93" s="136" t="s">
        <v>1026</v>
      </c>
      <c r="G93" s="238" t="s">
        <v>1027</v>
      </c>
      <c r="H93" s="237" t="s">
        <v>1028</v>
      </c>
      <c r="I93" s="130">
        <v>1208</v>
      </c>
      <c r="J93" s="239">
        <v>0</v>
      </c>
      <c r="K93" s="240">
        <f t="shared" si="3"/>
        <v>0</v>
      </c>
      <c r="L93" s="241"/>
      <c r="M93" s="241"/>
      <c r="N93" s="241"/>
      <c r="O93" s="129">
        <v>67210</v>
      </c>
      <c r="P93" s="129">
        <v>28127</v>
      </c>
      <c r="R93" s="129">
        <v>6618</v>
      </c>
    </row>
    <row r="94" spans="2:18" s="129" customFormat="1" ht="12.75">
      <c r="B94" s="237"/>
      <c r="C94" s="237"/>
      <c r="D94" s="233" t="s">
        <v>29</v>
      </c>
      <c r="E94" s="233" t="s">
        <v>1029</v>
      </c>
      <c r="F94" s="136" t="s">
        <v>1030</v>
      </c>
      <c r="G94" s="238" t="s">
        <v>1027</v>
      </c>
      <c r="H94" s="237" t="s">
        <v>1028</v>
      </c>
      <c r="I94" s="130">
        <v>66</v>
      </c>
      <c r="J94" s="239">
        <v>0</v>
      </c>
      <c r="K94" s="240">
        <f t="shared" si="3"/>
        <v>0</v>
      </c>
      <c r="L94" s="241"/>
      <c r="M94" s="241"/>
      <c r="N94" s="241"/>
      <c r="O94" s="129">
        <v>67211</v>
      </c>
      <c r="P94" s="129">
        <v>28127</v>
      </c>
      <c r="R94" s="129">
        <v>6619</v>
      </c>
    </row>
    <row r="95" spans="2:18" s="129" customFormat="1" ht="26.25">
      <c r="B95" s="301"/>
      <c r="C95" s="301"/>
      <c r="D95" s="235" t="s">
        <v>62</v>
      </c>
      <c r="E95" s="235" t="s">
        <v>1279</v>
      </c>
      <c r="F95" s="143" t="s">
        <v>1280</v>
      </c>
      <c r="G95" s="300" t="s">
        <v>1027</v>
      </c>
      <c r="H95" s="301" t="s">
        <v>1028</v>
      </c>
      <c r="I95" s="144">
        <v>30</v>
      </c>
      <c r="J95" s="302">
        <v>0</v>
      </c>
      <c r="K95" s="230">
        <f t="shared" si="3"/>
        <v>0</v>
      </c>
      <c r="L95" s="241"/>
      <c r="M95" s="241"/>
      <c r="N95" s="241"/>
      <c r="O95" s="129">
        <v>67212</v>
      </c>
      <c r="P95" s="129">
        <v>28127</v>
      </c>
      <c r="R95" s="129">
        <v>6621</v>
      </c>
    </row>
    <row r="96" spans="2:14" s="129" customFormat="1" ht="12.75">
      <c r="B96" s="237"/>
      <c r="C96" s="237"/>
      <c r="D96" s="233"/>
      <c r="E96" s="233"/>
      <c r="F96" s="136"/>
      <c r="G96" s="238"/>
      <c r="H96" s="237"/>
      <c r="I96" s="130"/>
      <c r="J96" s="221" t="s">
        <v>1281</v>
      </c>
      <c r="K96" s="159">
        <f>SUM(K90:K95)</f>
        <v>0</v>
      </c>
      <c r="L96" s="241"/>
      <c r="M96" s="241"/>
      <c r="N96" s="241"/>
    </row>
    <row r="97" spans="2:14" s="129" customFormat="1" ht="12.75">
      <c r="B97" s="237"/>
      <c r="C97" s="237"/>
      <c r="D97" s="233"/>
      <c r="E97" s="233"/>
      <c r="F97" s="136"/>
      <c r="G97" s="238"/>
      <c r="H97" s="237"/>
      <c r="I97" s="130"/>
      <c r="J97" s="221" t="s">
        <v>1282</v>
      </c>
      <c r="K97" s="159">
        <f>K96+K86+K80+K68+K63+K58</f>
        <v>0</v>
      </c>
      <c r="L97" s="241"/>
      <c r="M97" s="241"/>
      <c r="N97" s="241"/>
    </row>
    <row r="98" spans="2:14" s="129" customFormat="1" ht="12.75">
      <c r="B98" s="237"/>
      <c r="C98" s="237"/>
      <c r="D98" s="233"/>
      <c r="E98" s="233"/>
      <c r="F98" s="136"/>
      <c r="G98" s="238"/>
      <c r="H98" s="237"/>
      <c r="I98" s="130"/>
      <c r="J98" s="239"/>
      <c r="K98" s="240"/>
      <c r="L98" s="241"/>
      <c r="M98" s="241"/>
      <c r="N98" s="241"/>
    </row>
    <row r="99" spans="2:14" s="129" customFormat="1" ht="12.75">
      <c r="B99" s="237"/>
      <c r="C99" s="237"/>
      <c r="D99" s="233"/>
      <c r="E99" s="233"/>
      <c r="F99" s="136"/>
      <c r="G99" s="238"/>
      <c r="H99" s="237"/>
      <c r="I99" s="130"/>
      <c r="J99" s="239"/>
      <c r="K99" s="240"/>
      <c r="L99" s="241"/>
      <c r="M99" s="241"/>
      <c r="N99" s="241"/>
    </row>
    <row r="100" spans="2:15" s="129" customFormat="1" ht="12.75">
      <c r="B100" s="237" t="s">
        <v>1283</v>
      </c>
      <c r="C100" s="237"/>
      <c r="D100" s="233"/>
      <c r="E100" s="233"/>
      <c r="F100" s="136"/>
      <c r="G100" s="238"/>
      <c r="H100" s="237"/>
      <c r="I100" s="130"/>
      <c r="J100" s="239"/>
      <c r="K100" s="240"/>
      <c r="L100" s="241"/>
      <c r="M100" s="241"/>
      <c r="N100" s="241"/>
      <c r="O100" s="129">
        <v>28128</v>
      </c>
    </row>
    <row r="101" spans="2:15" s="129" customFormat="1" ht="12.75">
      <c r="B101" s="237" t="s">
        <v>1284</v>
      </c>
      <c r="C101" s="237"/>
      <c r="D101" s="233"/>
      <c r="E101" s="233"/>
      <c r="F101" s="136"/>
      <c r="G101" s="238"/>
      <c r="H101" s="237"/>
      <c r="I101" s="130"/>
      <c r="J101" s="239"/>
      <c r="K101" s="240"/>
      <c r="L101" s="241"/>
      <c r="M101" s="241"/>
      <c r="N101" s="241"/>
      <c r="O101" s="129">
        <v>28129</v>
      </c>
    </row>
    <row r="102" spans="2:18" s="129" customFormat="1" ht="26.25">
      <c r="B102" s="237"/>
      <c r="C102" s="237"/>
      <c r="D102" s="233" t="s">
        <v>19</v>
      </c>
      <c r="E102" s="233" t="s">
        <v>1285</v>
      </c>
      <c r="F102" s="136" t="s">
        <v>1286</v>
      </c>
      <c r="G102" s="238" t="s">
        <v>34</v>
      </c>
      <c r="H102" s="237" t="s">
        <v>34</v>
      </c>
      <c r="I102" s="130">
        <v>8180</v>
      </c>
      <c r="J102" s="239">
        <v>0</v>
      </c>
      <c r="K102" s="240">
        <f>J102*I102</f>
        <v>0</v>
      </c>
      <c r="L102" s="241"/>
      <c r="M102" s="241"/>
      <c r="N102" s="241"/>
      <c r="O102" s="129">
        <v>67213</v>
      </c>
      <c r="P102" s="129">
        <v>28129</v>
      </c>
      <c r="R102" s="129">
        <v>6637</v>
      </c>
    </row>
    <row r="103" spans="2:18" s="129" customFormat="1" ht="26.25">
      <c r="B103" s="237"/>
      <c r="C103" s="237"/>
      <c r="D103" s="233" t="s">
        <v>24</v>
      </c>
      <c r="E103" s="233" t="s">
        <v>1287</v>
      </c>
      <c r="F103" s="136" t="s">
        <v>1288</v>
      </c>
      <c r="G103" s="238" t="s">
        <v>39</v>
      </c>
      <c r="H103" s="237" t="s">
        <v>39</v>
      </c>
      <c r="I103" s="130">
        <v>22339</v>
      </c>
      <c r="J103" s="239">
        <v>0</v>
      </c>
      <c r="K103" s="240">
        <f>J103*I103</f>
        <v>0</v>
      </c>
      <c r="L103" s="241"/>
      <c r="M103" s="241"/>
      <c r="N103" s="241"/>
      <c r="O103" s="129">
        <v>68201</v>
      </c>
      <c r="P103" s="129">
        <v>28129</v>
      </c>
      <c r="R103" s="129">
        <v>12184</v>
      </c>
    </row>
    <row r="104" spans="2:18" s="129" customFormat="1" ht="26.25">
      <c r="B104" s="301"/>
      <c r="C104" s="301"/>
      <c r="D104" s="235" t="s">
        <v>27</v>
      </c>
      <c r="E104" s="235" t="s">
        <v>1289</v>
      </c>
      <c r="F104" s="143" t="s">
        <v>1290</v>
      </c>
      <c r="G104" s="300" t="s">
        <v>39</v>
      </c>
      <c r="H104" s="301" t="s">
        <v>39</v>
      </c>
      <c r="I104" s="144">
        <v>22339</v>
      </c>
      <c r="J104" s="302">
        <v>0</v>
      </c>
      <c r="K104" s="230">
        <f>J104*I104</f>
        <v>0</v>
      </c>
      <c r="L104" s="241"/>
      <c r="M104" s="241"/>
      <c r="N104" s="241"/>
      <c r="O104" s="129">
        <v>68202</v>
      </c>
      <c r="P104" s="129">
        <v>28129</v>
      </c>
      <c r="R104" s="129">
        <v>12118</v>
      </c>
    </row>
    <row r="105" spans="2:14" s="129" customFormat="1" ht="12.75">
      <c r="B105" s="237"/>
      <c r="C105" s="237"/>
      <c r="D105" s="233"/>
      <c r="E105" s="233"/>
      <c r="F105" s="136"/>
      <c r="G105" s="238"/>
      <c r="H105" s="237"/>
      <c r="I105" s="130"/>
      <c r="J105" s="221" t="s">
        <v>1291</v>
      </c>
      <c r="K105" s="159">
        <f>SUM(K102:K104)</f>
        <v>0</v>
      </c>
      <c r="L105" s="241"/>
      <c r="M105" s="241"/>
      <c r="N105" s="241"/>
    </row>
    <row r="106" spans="2:14" s="129" customFormat="1" ht="12.75">
      <c r="B106" s="237"/>
      <c r="C106" s="237"/>
      <c r="D106" s="233"/>
      <c r="E106" s="233"/>
      <c r="F106" s="136"/>
      <c r="G106" s="238"/>
      <c r="H106" s="237"/>
      <c r="I106" s="130"/>
      <c r="J106" s="239"/>
      <c r="K106" s="240"/>
      <c r="L106" s="241"/>
      <c r="M106" s="241"/>
      <c r="N106" s="241"/>
    </row>
    <row r="107" spans="2:14" s="129" customFormat="1" ht="12.75">
      <c r="B107" s="237"/>
      <c r="C107" s="237"/>
      <c r="D107" s="233"/>
      <c r="E107" s="233"/>
      <c r="F107" s="136"/>
      <c r="G107" s="238"/>
      <c r="H107" s="237"/>
      <c r="I107" s="130"/>
      <c r="J107" s="239"/>
      <c r="K107" s="240"/>
      <c r="L107" s="241"/>
      <c r="M107" s="241"/>
      <c r="N107" s="241"/>
    </row>
    <row r="108" spans="2:15" s="129" customFormat="1" ht="12.75">
      <c r="B108" s="237" t="s">
        <v>1292</v>
      </c>
      <c r="C108" s="237"/>
      <c r="D108" s="233"/>
      <c r="E108" s="233"/>
      <c r="F108" s="136"/>
      <c r="G108" s="238"/>
      <c r="H108" s="237"/>
      <c r="I108" s="130"/>
      <c r="J108" s="239"/>
      <c r="K108" s="240"/>
      <c r="L108" s="241"/>
      <c r="M108" s="241"/>
      <c r="N108" s="241"/>
      <c r="O108" s="129">
        <v>28130</v>
      </c>
    </row>
    <row r="109" spans="2:18" s="129" customFormat="1" ht="39">
      <c r="B109" s="237"/>
      <c r="C109" s="237"/>
      <c r="D109" s="233" t="s">
        <v>19</v>
      </c>
      <c r="E109" s="233" t="s">
        <v>1293</v>
      </c>
      <c r="F109" s="136" t="s">
        <v>1294</v>
      </c>
      <c r="G109" s="238" t="s">
        <v>39</v>
      </c>
      <c r="H109" s="237" t="s">
        <v>39</v>
      </c>
      <c r="I109" s="130">
        <v>610</v>
      </c>
      <c r="J109" s="239">
        <v>0</v>
      </c>
      <c r="K109" s="240">
        <f aca="true" t="shared" si="4" ref="K109:K114">J109*I109</f>
        <v>0</v>
      </c>
      <c r="L109" s="241"/>
      <c r="M109" s="241"/>
      <c r="N109" s="241"/>
      <c r="O109" s="129">
        <v>67216</v>
      </c>
      <c r="P109" s="129">
        <v>28130</v>
      </c>
      <c r="R109" s="129">
        <v>11938</v>
      </c>
    </row>
    <row r="110" spans="2:18" s="129" customFormat="1" ht="26.25">
      <c r="B110" s="251"/>
      <c r="C110" s="251"/>
      <c r="D110" s="226" t="s">
        <v>24</v>
      </c>
      <c r="E110" s="226" t="s">
        <v>1295</v>
      </c>
      <c r="F110" s="199" t="s">
        <v>1296</v>
      </c>
      <c r="G110" s="227" t="s">
        <v>39</v>
      </c>
      <c r="H110" s="251" t="s">
        <v>39</v>
      </c>
      <c r="I110" s="157">
        <v>20831</v>
      </c>
      <c r="J110" s="224">
        <v>0</v>
      </c>
      <c r="K110" s="225">
        <f t="shared" si="4"/>
        <v>0</v>
      </c>
      <c r="L110" s="241"/>
      <c r="M110" s="241"/>
      <c r="N110" s="241"/>
      <c r="O110" s="129">
        <v>68203</v>
      </c>
      <c r="P110" s="129">
        <v>28130</v>
      </c>
      <c r="R110" s="129">
        <v>11965</v>
      </c>
    </row>
    <row r="111" spans="2:21" s="129" customFormat="1" ht="12.75">
      <c r="B111" s="332"/>
      <c r="C111" s="332"/>
      <c r="D111" s="333" t="s">
        <v>27</v>
      </c>
      <c r="E111" s="333" t="s">
        <v>2225</v>
      </c>
      <c r="F111" s="334" t="s">
        <v>2226</v>
      </c>
      <c r="G111" s="335" t="s">
        <v>39</v>
      </c>
      <c r="H111" s="332" t="s">
        <v>39</v>
      </c>
      <c r="I111" s="157">
        <v>44068</v>
      </c>
      <c r="J111" s="336">
        <v>0</v>
      </c>
      <c r="K111" s="225">
        <f t="shared" si="4"/>
        <v>0</v>
      </c>
      <c r="L111" s="241"/>
      <c r="M111" s="241"/>
      <c r="N111" s="241"/>
      <c r="O111" s="129">
        <v>66846</v>
      </c>
      <c r="P111" s="129">
        <v>27911</v>
      </c>
      <c r="R111" s="129">
        <v>12300</v>
      </c>
      <c r="U111" s="240"/>
    </row>
    <row r="112" spans="2:21" s="127" customFormat="1" ht="26.25">
      <c r="B112" s="332"/>
      <c r="C112" s="332"/>
      <c r="D112" s="333" t="s">
        <v>28</v>
      </c>
      <c r="E112" s="333" t="s">
        <v>2245</v>
      </c>
      <c r="F112" s="334" t="s">
        <v>2246</v>
      </c>
      <c r="G112" s="335" t="s">
        <v>39</v>
      </c>
      <c r="H112" s="332" t="s">
        <v>39</v>
      </c>
      <c r="I112" s="157">
        <v>610</v>
      </c>
      <c r="J112" s="336">
        <v>0</v>
      </c>
      <c r="K112" s="225">
        <f t="shared" si="4"/>
        <v>0</v>
      </c>
      <c r="L112" s="342"/>
      <c r="M112" s="342"/>
      <c r="N112" s="342"/>
      <c r="O112" s="127">
        <v>66846</v>
      </c>
      <c r="P112" s="127">
        <v>27911</v>
      </c>
      <c r="R112" s="127">
        <v>12300</v>
      </c>
      <c r="U112" s="225"/>
    </row>
    <row r="113" spans="2:21" s="129" customFormat="1" ht="26.25">
      <c r="B113" s="332"/>
      <c r="C113" s="332"/>
      <c r="D113" s="333" t="s">
        <v>29</v>
      </c>
      <c r="E113" s="333" t="s">
        <v>2332</v>
      </c>
      <c r="F113" s="334" t="s">
        <v>2331</v>
      </c>
      <c r="G113" s="335" t="s">
        <v>39</v>
      </c>
      <c r="H113" s="332" t="s">
        <v>39</v>
      </c>
      <c r="I113" s="157">
        <v>610</v>
      </c>
      <c r="J113" s="336">
        <v>0</v>
      </c>
      <c r="K113" s="225">
        <f t="shared" si="4"/>
        <v>0</v>
      </c>
      <c r="L113" s="241"/>
      <c r="M113" s="241"/>
      <c r="N113" s="241"/>
      <c r="O113" s="129">
        <v>66846</v>
      </c>
      <c r="P113" s="129">
        <v>27911</v>
      </c>
      <c r="R113" s="129">
        <v>12300</v>
      </c>
      <c r="U113" s="240"/>
    </row>
    <row r="114" spans="2:21" s="129" customFormat="1" ht="25.5" customHeight="1">
      <c r="B114" s="337"/>
      <c r="C114" s="337"/>
      <c r="D114" s="218" t="s">
        <v>62</v>
      </c>
      <c r="E114" s="218" t="s">
        <v>2447</v>
      </c>
      <c r="F114" s="114" t="s">
        <v>2448</v>
      </c>
      <c r="G114" s="264" t="s">
        <v>112</v>
      </c>
      <c r="H114" s="265" t="s">
        <v>39</v>
      </c>
      <c r="I114" s="343">
        <v>450</v>
      </c>
      <c r="J114" s="161">
        <v>0</v>
      </c>
      <c r="K114" s="266">
        <f t="shared" si="4"/>
        <v>0</v>
      </c>
      <c r="L114" s="241"/>
      <c r="M114" s="241"/>
      <c r="N114" s="241"/>
      <c r="O114" s="129">
        <v>66846</v>
      </c>
      <c r="P114" s="129">
        <v>27911</v>
      </c>
      <c r="R114" s="129">
        <v>12300</v>
      </c>
      <c r="U114" s="240"/>
    </row>
    <row r="115" spans="2:14" s="129" customFormat="1" ht="12.75">
      <c r="B115" s="237"/>
      <c r="C115" s="237"/>
      <c r="D115" s="233"/>
      <c r="E115" s="233"/>
      <c r="F115" s="136"/>
      <c r="G115" s="238"/>
      <c r="H115" s="237"/>
      <c r="I115" s="130"/>
      <c r="J115" s="221" t="s">
        <v>1297</v>
      </c>
      <c r="K115" s="159">
        <f>SUM(K109:K114)</f>
        <v>0</v>
      </c>
      <c r="L115" s="241"/>
      <c r="M115" s="241"/>
      <c r="N115" s="241"/>
    </row>
    <row r="116" spans="2:14" s="129" customFormat="1" ht="12.75">
      <c r="B116" s="237"/>
      <c r="C116" s="237"/>
      <c r="D116" s="233"/>
      <c r="E116" s="233"/>
      <c r="F116" s="136"/>
      <c r="G116" s="238"/>
      <c r="H116" s="237"/>
      <c r="I116" s="130"/>
      <c r="J116" s="239"/>
      <c r="K116" s="240"/>
      <c r="L116" s="241"/>
      <c r="M116" s="241"/>
      <c r="N116" s="241"/>
    </row>
    <row r="117" spans="2:14" s="129" customFormat="1" ht="12.75">
      <c r="B117" s="237"/>
      <c r="C117" s="237"/>
      <c r="D117" s="233"/>
      <c r="E117" s="233"/>
      <c r="F117" s="136"/>
      <c r="G117" s="238"/>
      <c r="H117" s="237"/>
      <c r="I117" s="130"/>
      <c r="J117" s="239"/>
      <c r="K117" s="240"/>
      <c r="L117" s="241"/>
      <c r="M117" s="241"/>
      <c r="N117" s="241"/>
    </row>
    <row r="118" spans="2:15" s="129" customFormat="1" ht="12.75">
      <c r="B118" s="237" t="s">
        <v>1298</v>
      </c>
      <c r="C118" s="237"/>
      <c r="D118" s="233"/>
      <c r="E118" s="233"/>
      <c r="F118" s="136"/>
      <c r="G118" s="238"/>
      <c r="H118" s="237"/>
      <c r="I118" s="130"/>
      <c r="J118" s="239"/>
      <c r="K118" s="240"/>
      <c r="L118" s="241"/>
      <c r="M118" s="241"/>
      <c r="N118" s="241"/>
      <c r="O118" s="129">
        <v>28131</v>
      </c>
    </row>
    <row r="119" spans="2:18" s="129" customFormat="1" ht="26.25">
      <c r="B119" s="237"/>
      <c r="C119" s="237"/>
      <c r="D119" s="233" t="s">
        <v>19</v>
      </c>
      <c r="E119" s="233" t="s">
        <v>1299</v>
      </c>
      <c r="F119" s="136" t="s">
        <v>2196</v>
      </c>
      <c r="G119" s="238" t="s">
        <v>112</v>
      </c>
      <c r="H119" s="237" t="s">
        <v>112</v>
      </c>
      <c r="I119" s="130">
        <v>2166</v>
      </c>
      <c r="J119" s="239">
        <v>0</v>
      </c>
      <c r="K119" s="240">
        <f>J119*I119</f>
        <v>0</v>
      </c>
      <c r="L119" s="241"/>
      <c r="M119" s="241"/>
      <c r="N119" s="241"/>
      <c r="O119" s="129">
        <v>67218</v>
      </c>
      <c r="P119" s="129">
        <v>28131</v>
      </c>
      <c r="R119" s="129">
        <v>7359</v>
      </c>
    </row>
    <row r="120" spans="2:18" s="129" customFormat="1" ht="26.25">
      <c r="B120" s="237"/>
      <c r="C120" s="237"/>
      <c r="D120" s="233" t="s">
        <v>24</v>
      </c>
      <c r="E120" s="233" t="s">
        <v>1043</v>
      </c>
      <c r="F120" s="136" t="s">
        <v>1044</v>
      </c>
      <c r="G120" s="238" t="s">
        <v>112</v>
      </c>
      <c r="H120" s="237" t="s">
        <v>112</v>
      </c>
      <c r="I120" s="130">
        <v>120</v>
      </c>
      <c r="J120" s="239">
        <v>0</v>
      </c>
      <c r="K120" s="240">
        <f>J120*I120</f>
        <v>0</v>
      </c>
      <c r="L120" s="241"/>
      <c r="M120" s="241"/>
      <c r="N120" s="241"/>
      <c r="O120" s="129">
        <v>67219</v>
      </c>
      <c r="P120" s="129">
        <v>28131</v>
      </c>
      <c r="R120" s="129">
        <v>7374</v>
      </c>
    </row>
    <row r="121" spans="2:18" s="129" customFormat="1" ht="26.25">
      <c r="B121" s="251"/>
      <c r="C121" s="251"/>
      <c r="D121" s="226" t="s">
        <v>27</v>
      </c>
      <c r="E121" s="226" t="s">
        <v>1300</v>
      </c>
      <c r="F121" s="199" t="s">
        <v>2247</v>
      </c>
      <c r="G121" s="227" t="s">
        <v>112</v>
      </c>
      <c r="H121" s="251" t="s">
        <v>112</v>
      </c>
      <c r="I121" s="157">
        <v>110</v>
      </c>
      <c r="J121" s="224">
        <v>0</v>
      </c>
      <c r="K121" s="225">
        <f>J121*I121</f>
        <v>0</v>
      </c>
      <c r="L121" s="241"/>
      <c r="M121" s="241"/>
      <c r="N121" s="241"/>
      <c r="O121" s="129">
        <v>67220</v>
      </c>
      <c r="P121" s="129">
        <v>28131</v>
      </c>
      <c r="R121" s="129">
        <v>7376</v>
      </c>
    </row>
    <row r="122" spans="2:18" s="129" customFormat="1" ht="26.25">
      <c r="B122" s="301"/>
      <c r="C122" s="301"/>
      <c r="D122" s="235" t="s">
        <v>28</v>
      </c>
      <c r="E122" s="235" t="s">
        <v>2307</v>
      </c>
      <c r="F122" s="143" t="s">
        <v>2308</v>
      </c>
      <c r="G122" s="300" t="s">
        <v>112</v>
      </c>
      <c r="H122" s="301" t="s">
        <v>112</v>
      </c>
      <c r="I122" s="144">
        <v>95</v>
      </c>
      <c r="J122" s="302">
        <v>0</v>
      </c>
      <c r="K122" s="230">
        <f>J122*I122</f>
        <v>0</v>
      </c>
      <c r="L122" s="241"/>
      <c r="M122" s="241"/>
      <c r="N122" s="241"/>
      <c r="O122" s="129">
        <v>67220</v>
      </c>
      <c r="P122" s="129">
        <v>28131</v>
      </c>
      <c r="R122" s="129">
        <v>7376</v>
      </c>
    </row>
    <row r="123" spans="2:14" s="129" customFormat="1" ht="12.75">
      <c r="B123" s="237"/>
      <c r="C123" s="237"/>
      <c r="D123" s="233"/>
      <c r="E123" s="233"/>
      <c r="F123" s="136"/>
      <c r="G123" s="238"/>
      <c r="H123" s="237"/>
      <c r="I123" s="130"/>
      <c r="J123" s="221" t="s">
        <v>1301</v>
      </c>
      <c r="K123" s="159">
        <f>SUM(K119:K122)</f>
        <v>0</v>
      </c>
      <c r="L123" s="241"/>
      <c r="M123" s="241"/>
      <c r="N123" s="241"/>
    </row>
    <row r="124" spans="2:14" s="129" customFormat="1" ht="12.75">
      <c r="B124" s="237"/>
      <c r="C124" s="237"/>
      <c r="D124" s="233"/>
      <c r="E124" s="233"/>
      <c r="F124" s="136"/>
      <c r="G124" s="238"/>
      <c r="H124" s="237"/>
      <c r="I124" s="130"/>
      <c r="J124" s="239"/>
      <c r="K124" s="240"/>
      <c r="L124" s="241"/>
      <c r="M124" s="241"/>
      <c r="N124" s="241"/>
    </row>
    <row r="125" spans="2:14" s="129" customFormat="1" ht="12.75">
      <c r="B125" s="237"/>
      <c r="C125" s="237"/>
      <c r="D125" s="233"/>
      <c r="E125" s="233"/>
      <c r="F125" s="136"/>
      <c r="G125" s="238"/>
      <c r="H125" s="237"/>
      <c r="I125" s="130"/>
      <c r="J125" s="239"/>
      <c r="K125" s="240"/>
      <c r="L125" s="241"/>
      <c r="M125" s="241"/>
      <c r="N125" s="241"/>
    </row>
    <row r="126" spans="2:15" s="129" customFormat="1" ht="12.75">
      <c r="B126" s="237" t="s">
        <v>1302</v>
      </c>
      <c r="C126" s="237"/>
      <c r="D126" s="233"/>
      <c r="E126" s="233"/>
      <c r="F126" s="136"/>
      <c r="G126" s="238"/>
      <c r="H126" s="237"/>
      <c r="I126" s="130"/>
      <c r="J126" s="239"/>
      <c r="K126" s="240"/>
      <c r="L126" s="241"/>
      <c r="M126" s="241"/>
      <c r="N126" s="241"/>
      <c r="O126" s="129">
        <v>28132</v>
      </c>
    </row>
    <row r="127" spans="2:18" s="129" customFormat="1" ht="26.25">
      <c r="B127" s="237"/>
      <c r="C127" s="237"/>
      <c r="D127" s="233" t="s">
        <v>19</v>
      </c>
      <c r="E127" s="233" t="s">
        <v>1303</v>
      </c>
      <c r="F127" s="136" t="s">
        <v>1304</v>
      </c>
      <c r="G127" s="238" t="s">
        <v>39</v>
      </c>
      <c r="H127" s="237" t="s">
        <v>39</v>
      </c>
      <c r="I127" s="130">
        <v>2015</v>
      </c>
      <c r="J127" s="239">
        <v>0</v>
      </c>
      <c r="K127" s="240">
        <f>J127*I127</f>
        <v>0</v>
      </c>
      <c r="L127" s="241"/>
      <c r="M127" s="241"/>
      <c r="N127" s="241"/>
      <c r="O127" s="129">
        <v>67221</v>
      </c>
      <c r="P127" s="129">
        <v>28132</v>
      </c>
      <c r="R127" s="129">
        <v>7451</v>
      </c>
    </row>
    <row r="128" spans="2:18" s="129" customFormat="1" ht="26.25">
      <c r="B128" s="301"/>
      <c r="C128" s="301"/>
      <c r="D128" s="235" t="s">
        <v>24</v>
      </c>
      <c r="E128" s="235" t="s">
        <v>1051</v>
      </c>
      <c r="F128" s="143" t="s">
        <v>1052</v>
      </c>
      <c r="G128" s="300" t="s">
        <v>39</v>
      </c>
      <c r="H128" s="301" t="s">
        <v>39</v>
      </c>
      <c r="I128" s="144">
        <v>3317</v>
      </c>
      <c r="J128" s="302">
        <v>0</v>
      </c>
      <c r="K128" s="230">
        <f>J128*I128</f>
        <v>0</v>
      </c>
      <c r="L128" s="241"/>
      <c r="M128" s="241"/>
      <c r="N128" s="241"/>
      <c r="O128" s="129">
        <v>67222</v>
      </c>
      <c r="P128" s="129">
        <v>28132</v>
      </c>
      <c r="R128" s="129">
        <v>7452</v>
      </c>
    </row>
    <row r="129" spans="2:14" s="129" customFormat="1" ht="12.75">
      <c r="B129" s="237"/>
      <c r="C129" s="237"/>
      <c r="D129" s="233"/>
      <c r="E129" s="233"/>
      <c r="F129" s="136"/>
      <c r="G129" s="238"/>
      <c r="H129" s="237"/>
      <c r="I129" s="130"/>
      <c r="J129" s="221" t="s">
        <v>1305</v>
      </c>
      <c r="K129" s="159">
        <f>SUM(K127:K128)</f>
        <v>0</v>
      </c>
      <c r="L129" s="241"/>
      <c r="M129" s="241"/>
      <c r="N129" s="241"/>
    </row>
    <row r="130" spans="2:14" s="129" customFormat="1" ht="12.75">
      <c r="B130" s="237"/>
      <c r="C130" s="237"/>
      <c r="D130" s="233"/>
      <c r="E130" s="233"/>
      <c r="F130" s="136"/>
      <c r="G130" s="238"/>
      <c r="H130" s="237"/>
      <c r="I130" s="130"/>
      <c r="J130" s="221" t="s">
        <v>1306</v>
      </c>
      <c r="K130" s="159">
        <f>K129+K123+K115+K105</f>
        <v>0</v>
      </c>
      <c r="L130" s="241"/>
      <c r="M130" s="241"/>
      <c r="N130" s="241"/>
    </row>
    <row r="131" spans="2:14" s="129" customFormat="1" ht="12.75">
      <c r="B131" s="237"/>
      <c r="C131" s="237"/>
      <c r="D131" s="233"/>
      <c r="E131" s="233"/>
      <c r="F131" s="136"/>
      <c r="G131" s="238"/>
      <c r="H131" s="237"/>
      <c r="I131" s="130"/>
      <c r="J131" s="239"/>
      <c r="K131" s="240"/>
      <c r="L131" s="241"/>
      <c r="M131" s="241"/>
      <c r="N131" s="241"/>
    </row>
    <row r="132" spans="2:14" s="129" customFormat="1" ht="12.75">
      <c r="B132" s="237"/>
      <c r="C132" s="237"/>
      <c r="D132" s="233"/>
      <c r="E132" s="233"/>
      <c r="F132" s="136"/>
      <c r="G132" s="238"/>
      <c r="H132" s="237"/>
      <c r="I132" s="130"/>
      <c r="J132" s="239"/>
      <c r="K132" s="240"/>
      <c r="L132" s="241"/>
      <c r="M132" s="241"/>
      <c r="N132" s="241"/>
    </row>
    <row r="133" spans="2:15" s="129" customFormat="1" ht="12.75">
      <c r="B133" s="237" t="s">
        <v>1307</v>
      </c>
      <c r="C133" s="237"/>
      <c r="D133" s="233"/>
      <c r="E133" s="233"/>
      <c r="F133" s="136"/>
      <c r="G133" s="238"/>
      <c r="H133" s="237"/>
      <c r="I133" s="130"/>
      <c r="J133" s="239"/>
      <c r="K133" s="240"/>
      <c r="L133" s="241"/>
      <c r="M133" s="241"/>
      <c r="N133" s="241"/>
      <c r="O133" s="129">
        <v>28133</v>
      </c>
    </row>
    <row r="134" spans="2:15" s="129" customFormat="1" ht="12.75">
      <c r="B134" s="237" t="s">
        <v>1308</v>
      </c>
      <c r="C134" s="237"/>
      <c r="D134" s="233"/>
      <c r="E134" s="233"/>
      <c r="F134" s="136"/>
      <c r="G134" s="238"/>
      <c r="H134" s="237"/>
      <c r="I134" s="130"/>
      <c r="J134" s="239"/>
      <c r="K134" s="240"/>
      <c r="L134" s="241"/>
      <c r="M134" s="241"/>
      <c r="N134" s="241"/>
      <c r="O134" s="129">
        <v>28134</v>
      </c>
    </row>
    <row r="135" spans="2:18" s="129" customFormat="1" ht="26.25">
      <c r="B135" s="237"/>
      <c r="C135" s="237"/>
      <c r="D135" s="233" t="s">
        <v>19</v>
      </c>
      <c r="E135" s="233" t="s">
        <v>1309</v>
      </c>
      <c r="F135" s="136" t="s">
        <v>1310</v>
      </c>
      <c r="G135" s="238" t="s">
        <v>39</v>
      </c>
      <c r="H135" s="237" t="s">
        <v>39</v>
      </c>
      <c r="I135" s="130">
        <v>65</v>
      </c>
      <c r="J135" s="239">
        <v>0</v>
      </c>
      <c r="K135" s="240">
        <f>J135*I135</f>
        <v>0</v>
      </c>
      <c r="L135" s="241"/>
      <c r="M135" s="241"/>
      <c r="N135" s="241"/>
      <c r="O135" s="129">
        <v>67223</v>
      </c>
      <c r="P135" s="129">
        <v>28134</v>
      </c>
      <c r="R135" s="129">
        <v>7471</v>
      </c>
    </row>
    <row r="136" spans="2:18" s="129" customFormat="1" ht="26.25">
      <c r="B136" s="237"/>
      <c r="C136" s="237"/>
      <c r="D136" s="233" t="s">
        <v>24</v>
      </c>
      <c r="E136" s="233" t="s">
        <v>1311</v>
      </c>
      <c r="F136" s="136" t="s">
        <v>1312</v>
      </c>
      <c r="G136" s="238" t="s">
        <v>112</v>
      </c>
      <c r="H136" s="237" t="s">
        <v>112</v>
      </c>
      <c r="I136" s="130">
        <v>310</v>
      </c>
      <c r="J136" s="239">
        <v>0</v>
      </c>
      <c r="K136" s="240">
        <f>J136*I136</f>
        <v>0</v>
      </c>
      <c r="L136" s="241"/>
      <c r="M136" s="241"/>
      <c r="N136" s="241"/>
      <c r="O136" s="129">
        <v>67229</v>
      </c>
      <c r="P136" s="129">
        <v>28134</v>
      </c>
      <c r="R136" s="129">
        <v>25838</v>
      </c>
    </row>
    <row r="137" spans="2:18" s="129" customFormat="1" ht="39">
      <c r="B137" s="251"/>
      <c r="C137" s="251"/>
      <c r="D137" s="226" t="s">
        <v>27</v>
      </c>
      <c r="E137" s="226" t="s">
        <v>1313</v>
      </c>
      <c r="F137" s="399" t="s">
        <v>2663</v>
      </c>
      <c r="G137" s="227" t="s">
        <v>112</v>
      </c>
      <c r="H137" s="251" t="s">
        <v>112</v>
      </c>
      <c r="I137" s="157">
        <v>627</v>
      </c>
      <c r="J137" s="224">
        <v>0</v>
      </c>
      <c r="K137" s="225">
        <f>J137*I137</f>
        <v>0</v>
      </c>
      <c r="L137" s="241"/>
      <c r="M137" s="241"/>
      <c r="N137" s="241"/>
      <c r="O137" s="129">
        <v>67230</v>
      </c>
      <c r="P137" s="129">
        <v>28134</v>
      </c>
      <c r="R137" s="129">
        <v>25837</v>
      </c>
    </row>
    <row r="138" spans="2:21" s="129" customFormat="1" ht="39">
      <c r="B138" s="237"/>
      <c r="C138" s="237"/>
      <c r="D138" s="233" t="s">
        <v>28</v>
      </c>
      <c r="E138" s="233" t="s">
        <v>2227</v>
      </c>
      <c r="F138" s="136" t="s">
        <v>2228</v>
      </c>
      <c r="G138" s="238" t="s">
        <v>112</v>
      </c>
      <c r="H138" s="237" t="s">
        <v>112</v>
      </c>
      <c r="I138" s="130">
        <v>20</v>
      </c>
      <c r="J138" s="239">
        <v>0</v>
      </c>
      <c r="K138" s="240">
        <f>J138*I138</f>
        <v>0</v>
      </c>
      <c r="L138" s="241"/>
      <c r="M138" s="241"/>
      <c r="N138" s="241"/>
      <c r="O138" s="129">
        <v>66955</v>
      </c>
      <c r="P138" s="129">
        <v>27981</v>
      </c>
      <c r="R138" s="129">
        <v>7517</v>
      </c>
      <c r="U138" s="240"/>
    </row>
    <row r="139" spans="2:18" s="129" customFormat="1" ht="39">
      <c r="B139" s="301"/>
      <c r="C139" s="301"/>
      <c r="D139" s="235" t="s">
        <v>29</v>
      </c>
      <c r="E139" s="235" t="s">
        <v>2163</v>
      </c>
      <c r="F139" s="143" t="s">
        <v>2162</v>
      </c>
      <c r="G139" s="300" t="s">
        <v>112</v>
      </c>
      <c r="H139" s="301" t="s">
        <v>39</v>
      </c>
      <c r="I139" s="144">
        <v>2375</v>
      </c>
      <c r="J139" s="302">
        <v>0</v>
      </c>
      <c r="K139" s="230">
        <f>J139*I139</f>
        <v>0</v>
      </c>
      <c r="L139" s="241"/>
      <c r="M139" s="241"/>
      <c r="N139" s="241"/>
      <c r="O139" s="129">
        <v>67223</v>
      </c>
      <c r="P139" s="129">
        <v>28134</v>
      </c>
      <c r="R139" s="129">
        <v>7471</v>
      </c>
    </row>
    <row r="140" spans="2:14" s="129" customFormat="1" ht="12.75">
      <c r="B140" s="237"/>
      <c r="C140" s="237"/>
      <c r="D140" s="233"/>
      <c r="E140" s="233"/>
      <c r="F140" s="136"/>
      <c r="G140" s="238"/>
      <c r="H140" s="237"/>
      <c r="I140" s="130"/>
      <c r="J140" s="221" t="s">
        <v>1314</v>
      </c>
      <c r="K140" s="159">
        <f>SUM(K135:K139)</f>
        <v>0</v>
      </c>
      <c r="L140" s="241"/>
      <c r="M140" s="241"/>
      <c r="N140" s="241"/>
    </row>
    <row r="141" spans="2:14" s="129" customFormat="1" ht="12.75">
      <c r="B141" s="237"/>
      <c r="C141" s="237"/>
      <c r="D141" s="233"/>
      <c r="E141" s="233"/>
      <c r="F141" s="136"/>
      <c r="G141" s="238"/>
      <c r="H141" s="237"/>
      <c r="I141" s="130"/>
      <c r="J141" s="239"/>
      <c r="K141" s="240"/>
      <c r="L141" s="241"/>
      <c r="M141" s="241"/>
      <c r="N141" s="241"/>
    </row>
    <row r="142" spans="2:14" s="129" customFormat="1" ht="12.75">
      <c r="B142" s="237"/>
      <c r="C142" s="237"/>
      <c r="D142" s="233"/>
      <c r="E142" s="233"/>
      <c r="F142" s="136"/>
      <c r="G142" s="238"/>
      <c r="H142" s="237"/>
      <c r="I142" s="130"/>
      <c r="J142" s="239"/>
      <c r="K142" s="240"/>
      <c r="L142" s="241"/>
      <c r="M142" s="241"/>
      <c r="N142" s="241"/>
    </row>
    <row r="143" spans="2:15" s="129" customFormat="1" ht="12.75">
      <c r="B143" s="237" t="s">
        <v>1315</v>
      </c>
      <c r="C143" s="237"/>
      <c r="D143" s="233"/>
      <c r="E143" s="233"/>
      <c r="F143" s="136"/>
      <c r="G143" s="238"/>
      <c r="H143" s="237"/>
      <c r="I143" s="130"/>
      <c r="J143" s="239"/>
      <c r="K143" s="240"/>
      <c r="L143" s="241"/>
      <c r="M143" s="241"/>
      <c r="N143" s="241"/>
      <c r="O143" s="129">
        <v>28135</v>
      </c>
    </row>
    <row r="144" spans="2:18" s="129" customFormat="1" ht="52.5">
      <c r="B144" s="237"/>
      <c r="C144" s="237"/>
      <c r="D144" s="233" t="s">
        <v>19</v>
      </c>
      <c r="E144" s="233" t="s">
        <v>1316</v>
      </c>
      <c r="F144" s="136" t="s">
        <v>2485</v>
      </c>
      <c r="G144" s="238" t="s">
        <v>112</v>
      </c>
      <c r="H144" s="237" t="s">
        <v>112</v>
      </c>
      <c r="I144" s="130">
        <v>1365</v>
      </c>
      <c r="J144" s="239">
        <v>0</v>
      </c>
      <c r="K144" s="240">
        <f>J144*I144</f>
        <v>0</v>
      </c>
      <c r="L144" s="241"/>
      <c r="M144" s="241"/>
      <c r="N144" s="241"/>
      <c r="O144" s="129">
        <v>67231</v>
      </c>
      <c r="P144" s="129">
        <v>28135</v>
      </c>
      <c r="R144" s="129">
        <v>7645</v>
      </c>
    </row>
    <row r="145" spans="2:18" s="129" customFormat="1" ht="52.5">
      <c r="B145" s="237"/>
      <c r="C145" s="237"/>
      <c r="D145" s="233" t="s">
        <v>24</v>
      </c>
      <c r="E145" s="233" t="s">
        <v>1317</v>
      </c>
      <c r="F145" s="136" t="s">
        <v>2489</v>
      </c>
      <c r="G145" s="238" t="s">
        <v>112</v>
      </c>
      <c r="H145" s="237" t="s">
        <v>112</v>
      </c>
      <c r="I145" s="130">
        <v>150</v>
      </c>
      <c r="J145" s="239">
        <v>0</v>
      </c>
      <c r="K145" s="240">
        <f>J145*I145</f>
        <v>0</v>
      </c>
      <c r="L145" s="241"/>
      <c r="M145" s="241"/>
      <c r="N145" s="241"/>
      <c r="O145" s="129">
        <v>67232</v>
      </c>
      <c r="P145" s="129">
        <v>28135</v>
      </c>
      <c r="R145" s="129">
        <v>7646</v>
      </c>
    </row>
    <row r="146" spans="2:18" s="129" customFormat="1" ht="52.5">
      <c r="B146" s="301"/>
      <c r="C146" s="301"/>
      <c r="D146" s="235" t="s">
        <v>27</v>
      </c>
      <c r="E146" s="235" t="s">
        <v>1318</v>
      </c>
      <c r="F146" s="143" t="s">
        <v>2490</v>
      </c>
      <c r="G146" s="300" t="s">
        <v>112</v>
      </c>
      <c r="H146" s="301" t="s">
        <v>112</v>
      </c>
      <c r="I146" s="144">
        <v>140</v>
      </c>
      <c r="J146" s="302">
        <v>0</v>
      </c>
      <c r="K146" s="230">
        <f>J146*I146</f>
        <v>0</v>
      </c>
      <c r="L146" s="241"/>
      <c r="M146" s="241"/>
      <c r="N146" s="241"/>
      <c r="O146" s="129">
        <v>67233</v>
      </c>
      <c r="P146" s="129">
        <v>28135</v>
      </c>
      <c r="R146" s="129">
        <v>7647</v>
      </c>
    </row>
    <row r="147" spans="2:14" s="129" customFormat="1" ht="12.75">
      <c r="B147" s="237"/>
      <c r="C147" s="237"/>
      <c r="D147" s="233"/>
      <c r="E147" s="233"/>
      <c r="F147" s="136"/>
      <c r="G147" s="238"/>
      <c r="H147" s="237"/>
      <c r="I147" s="130"/>
      <c r="J147" s="221" t="s">
        <v>1319</v>
      </c>
      <c r="K147" s="159">
        <f>SUM(K144:K146)</f>
        <v>0</v>
      </c>
      <c r="L147" s="241"/>
      <c r="M147" s="241"/>
      <c r="N147" s="241"/>
    </row>
    <row r="148" spans="2:14" s="129" customFormat="1" ht="12.75">
      <c r="B148" s="237"/>
      <c r="C148" s="237"/>
      <c r="D148" s="233"/>
      <c r="E148" s="233"/>
      <c r="F148" s="136"/>
      <c r="G148" s="238"/>
      <c r="H148" s="237"/>
      <c r="I148" s="130"/>
      <c r="J148" s="239"/>
      <c r="K148" s="240"/>
      <c r="L148" s="241"/>
      <c r="M148" s="241"/>
      <c r="N148" s="241"/>
    </row>
    <row r="149" spans="2:14" s="129" customFormat="1" ht="12.75">
      <c r="B149" s="237"/>
      <c r="C149" s="237"/>
      <c r="D149" s="233"/>
      <c r="E149" s="233"/>
      <c r="F149" s="136"/>
      <c r="G149" s="238"/>
      <c r="H149" s="237"/>
      <c r="I149" s="130"/>
      <c r="J149" s="239"/>
      <c r="K149" s="240"/>
      <c r="L149" s="241"/>
      <c r="M149" s="241"/>
      <c r="N149" s="241"/>
    </row>
    <row r="150" spans="2:15" s="129" customFormat="1" ht="12.75">
      <c r="B150" s="237" t="s">
        <v>1320</v>
      </c>
      <c r="C150" s="237" t="s">
        <v>1321</v>
      </c>
      <c r="D150" s="233"/>
      <c r="E150" s="233"/>
      <c r="F150" s="136"/>
      <c r="G150" s="238"/>
      <c r="H150" s="237"/>
      <c r="I150" s="130"/>
      <c r="J150" s="239"/>
      <c r="K150" s="240"/>
      <c r="L150" s="241"/>
      <c r="M150" s="241"/>
      <c r="N150" s="241"/>
      <c r="O150" s="129">
        <v>28136</v>
      </c>
    </row>
    <row r="151" spans="2:18" s="129" customFormat="1" ht="39">
      <c r="B151" s="237"/>
      <c r="C151" s="237"/>
      <c r="D151" s="233" t="s">
        <v>19</v>
      </c>
      <c r="E151" s="233" t="s">
        <v>2343</v>
      </c>
      <c r="F151" s="136" t="s">
        <v>2344</v>
      </c>
      <c r="G151" s="238" t="s">
        <v>112</v>
      </c>
      <c r="H151" s="237" t="s">
        <v>112</v>
      </c>
      <c r="I151" s="130">
        <v>15</v>
      </c>
      <c r="J151" s="239">
        <v>0</v>
      </c>
      <c r="K151" s="240">
        <f>J151*I151</f>
        <v>0</v>
      </c>
      <c r="L151" s="241"/>
      <c r="M151" s="241"/>
      <c r="N151" s="241"/>
      <c r="O151" s="129">
        <v>67234</v>
      </c>
      <c r="P151" s="129">
        <v>28136</v>
      </c>
      <c r="R151" s="129">
        <v>7941</v>
      </c>
    </row>
    <row r="152" spans="2:18" s="129" customFormat="1" ht="39">
      <c r="B152" s="237"/>
      <c r="C152" s="237"/>
      <c r="D152" s="233" t="s">
        <v>24</v>
      </c>
      <c r="E152" s="233" t="s">
        <v>1322</v>
      </c>
      <c r="F152" s="136" t="s">
        <v>2278</v>
      </c>
      <c r="G152" s="238" t="s">
        <v>112</v>
      </c>
      <c r="H152" s="237" t="s">
        <v>112</v>
      </c>
      <c r="I152" s="130">
        <v>525</v>
      </c>
      <c r="J152" s="239">
        <v>0</v>
      </c>
      <c r="K152" s="240">
        <f aca="true" t="shared" si="5" ref="K152:K165">J152*I152</f>
        <v>0</v>
      </c>
      <c r="L152" s="241"/>
      <c r="M152" s="241"/>
      <c r="N152" s="241"/>
      <c r="O152" s="129">
        <v>67234</v>
      </c>
      <c r="P152" s="129">
        <v>28136</v>
      </c>
      <c r="R152" s="129">
        <v>7941</v>
      </c>
    </row>
    <row r="153" spans="2:18" s="129" customFormat="1" ht="39">
      <c r="B153" s="237"/>
      <c r="C153" s="237"/>
      <c r="D153" s="233" t="s">
        <v>27</v>
      </c>
      <c r="E153" s="233" t="s">
        <v>2276</v>
      </c>
      <c r="F153" s="136" t="s">
        <v>2277</v>
      </c>
      <c r="G153" s="238" t="s">
        <v>112</v>
      </c>
      <c r="H153" s="237" t="s">
        <v>112</v>
      </c>
      <c r="I153" s="130">
        <v>10</v>
      </c>
      <c r="J153" s="239">
        <v>0</v>
      </c>
      <c r="K153" s="240">
        <f>J153*I153</f>
        <v>0</v>
      </c>
      <c r="L153" s="241"/>
      <c r="M153" s="241"/>
      <c r="N153" s="241"/>
      <c r="O153" s="129">
        <v>67234</v>
      </c>
      <c r="P153" s="129">
        <v>28136</v>
      </c>
      <c r="R153" s="129">
        <v>7941</v>
      </c>
    </row>
    <row r="154" spans="2:18" s="129" customFormat="1" ht="39">
      <c r="B154" s="237"/>
      <c r="C154" s="237"/>
      <c r="D154" s="233" t="s">
        <v>28</v>
      </c>
      <c r="E154" s="233" t="s">
        <v>1323</v>
      </c>
      <c r="F154" s="136" t="s">
        <v>1324</v>
      </c>
      <c r="G154" s="238" t="s">
        <v>112</v>
      </c>
      <c r="H154" s="237" t="s">
        <v>112</v>
      </c>
      <c r="I154" s="130">
        <v>790</v>
      </c>
      <c r="J154" s="239">
        <v>0</v>
      </c>
      <c r="K154" s="240">
        <f t="shared" si="5"/>
        <v>0</v>
      </c>
      <c r="L154" s="241"/>
      <c r="M154" s="241"/>
      <c r="N154" s="241"/>
      <c r="O154" s="129">
        <v>67236</v>
      </c>
      <c r="P154" s="129">
        <v>28136</v>
      </c>
      <c r="R154" s="129">
        <v>8026</v>
      </c>
    </row>
    <row r="155" spans="2:18" s="129" customFormat="1" ht="39">
      <c r="B155" s="237"/>
      <c r="C155" s="237"/>
      <c r="D155" s="233" t="s">
        <v>29</v>
      </c>
      <c r="E155" s="233" t="s">
        <v>1325</v>
      </c>
      <c r="F155" s="136" t="s">
        <v>1326</v>
      </c>
      <c r="G155" s="238" t="s">
        <v>112</v>
      </c>
      <c r="H155" s="237" t="s">
        <v>112</v>
      </c>
      <c r="I155" s="130">
        <v>1124</v>
      </c>
      <c r="J155" s="239">
        <v>0</v>
      </c>
      <c r="K155" s="240">
        <f t="shared" si="5"/>
        <v>0</v>
      </c>
      <c r="L155" s="241"/>
      <c r="M155" s="241"/>
      <c r="N155" s="241"/>
      <c r="O155" s="129">
        <v>67237</v>
      </c>
      <c r="P155" s="129">
        <v>28136</v>
      </c>
      <c r="R155" s="129">
        <v>8027</v>
      </c>
    </row>
    <row r="156" spans="2:18" s="129" customFormat="1" ht="39">
      <c r="B156" s="237"/>
      <c r="C156" s="237"/>
      <c r="D156" s="233" t="s">
        <v>62</v>
      </c>
      <c r="E156" s="233" t="s">
        <v>1327</v>
      </c>
      <c r="F156" s="136" t="s">
        <v>1328</v>
      </c>
      <c r="G156" s="238" t="s">
        <v>112</v>
      </c>
      <c r="H156" s="237" t="s">
        <v>112</v>
      </c>
      <c r="I156" s="130">
        <v>195</v>
      </c>
      <c r="J156" s="239">
        <v>0</v>
      </c>
      <c r="K156" s="240">
        <f t="shared" si="5"/>
        <v>0</v>
      </c>
      <c r="L156" s="241"/>
      <c r="M156" s="241"/>
      <c r="N156" s="241"/>
      <c r="O156" s="129">
        <v>67238</v>
      </c>
      <c r="P156" s="129">
        <v>28136</v>
      </c>
      <c r="R156" s="129">
        <v>8028</v>
      </c>
    </row>
    <row r="157" spans="2:18" s="129" customFormat="1" ht="26.25">
      <c r="B157" s="237"/>
      <c r="C157" s="237"/>
      <c r="D157" s="233" t="s">
        <v>63</v>
      </c>
      <c r="E157" s="233" t="s">
        <v>2345</v>
      </c>
      <c r="F157" s="136" t="s">
        <v>2346</v>
      </c>
      <c r="G157" s="238" t="s">
        <v>112</v>
      </c>
      <c r="H157" s="237" t="s">
        <v>112</v>
      </c>
      <c r="I157" s="130">
        <v>15</v>
      </c>
      <c r="J157" s="239">
        <v>0</v>
      </c>
      <c r="K157" s="240">
        <f aca="true" t="shared" si="6" ref="K157:K162">J157*I157</f>
        <v>0</v>
      </c>
      <c r="L157" s="241"/>
      <c r="M157" s="241"/>
      <c r="N157" s="241"/>
      <c r="O157" s="129">
        <v>67235</v>
      </c>
      <c r="P157" s="129">
        <v>28136</v>
      </c>
      <c r="R157" s="129">
        <v>8008</v>
      </c>
    </row>
    <row r="158" spans="2:18" s="129" customFormat="1" ht="26.25">
      <c r="B158" s="237"/>
      <c r="C158" s="237"/>
      <c r="D158" s="233" t="s">
        <v>65</v>
      </c>
      <c r="E158" s="233" t="s">
        <v>2302</v>
      </c>
      <c r="F158" s="136" t="s">
        <v>2303</v>
      </c>
      <c r="G158" s="238" t="s">
        <v>112</v>
      </c>
      <c r="H158" s="237" t="s">
        <v>112</v>
      </c>
      <c r="I158" s="130">
        <v>300</v>
      </c>
      <c r="J158" s="239">
        <v>0</v>
      </c>
      <c r="K158" s="240">
        <f t="shared" si="6"/>
        <v>0</v>
      </c>
      <c r="L158" s="241"/>
      <c r="M158" s="241"/>
      <c r="N158" s="241"/>
      <c r="O158" s="129">
        <v>67235</v>
      </c>
      <c r="P158" s="129">
        <v>28136</v>
      </c>
      <c r="R158" s="129">
        <v>8008</v>
      </c>
    </row>
    <row r="159" spans="2:18" s="129" customFormat="1" ht="26.25">
      <c r="B159" s="237"/>
      <c r="C159" s="237"/>
      <c r="D159" s="233" t="s">
        <v>68</v>
      </c>
      <c r="E159" s="233" t="s">
        <v>2279</v>
      </c>
      <c r="F159" s="136" t="s">
        <v>2280</v>
      </c>
      <c r="G159" s="238" t="s">
        <v>112</v>
      </c>
      <c r="H159" s="237" t="s">
        <v>112</v>
      </c>
      <c r="I159" s="130">
        <v>115</v>
      </c>
      <c r="J159" s="239">
        <v>0</v>
      </c>
      <c r="K159" s="240">
        <f t="shared" si="6"/>
        <v>0</v>
      </c>
      <c r="L159" s="241"/>
      <c r="M159" s="241"/>
      <c r="N159" s="241"/>
      <c r="O159" s="129">
        <v>67238</v>
      </c>
      <c r="P159" s="129">
        <v>28136</v>
      </c>
      <c r="R159" s="129">
        <v>8028</v>
      </c>
    </row>
    <row r="160" spans="2:18" s="129" customFormat="1" ht="26.25">
      <c r="B160" s="237"/>
      <c r="C160" s="237"/>
      <c r="D160" s="233" t="s">
        <v>391</v>
      </c>
      <c r="E160" s="233" t="s">
        <v>2281</v>
      </c>
      <c r="F160" s="136" t="s">
        <v>2282</v>
      </c>
      <c r="G160" s="238" t="s">
        <v>112</v>
      </c>
      <c r="H160" s="237" t="s">
        <v>112</v>
      </c>
      <c r="I160" s="130">
        <v>60</v>
      </c>
      <c r="J160" s="239">
        <v>0</v>
      </c>
      <c r="K160" s="240">
        <f t="shared" si="6"/>
        <v>0</v>
      </c>
      <c r="L160" s="241"/>
      <c r="M160" s="241"/>
      <c r="N160" s="241"/>
      <c r="O160" s="129">
        <v>67238</v>
      </c>
      <c r="P160" s="129">
        <v>28136</v>
      </c>
      <c r="R160" s="129">
        <v>8028</v>
      </c>
    </row>
    <row r="161" spans="2:18" s="129" customFormat="1" ht="26.25">
      <c r="B161" s="237"/>
      <c r="C161" s="237"/>
      <c r="D161" s="233" t="s">
        <v>394</v>
      </c>
      <c r="E161" s="233" t="s">
        <v>2283</v>
      </c>
      <c r="F161" s="136" t="s">
        <v>2284</v>
      </c>
      <c r="G161" s="238" t="s">
        <v>112</v>
      </c>
      <c r="H161" s="237" t="s">
        <v>112</v>
      </c>
      <c r="I161" s="130">
        <v>15</v>
      </c>
      <c r="J161" s="239">
        <v>0</v>
      </c>
      <c r="K161" s="240">
        <f t="shared" si="6"/>
        <v>0</v>
      </c>
      <c r="L161" s="241"/>
      <c r="M161" s="241"/>
      <c r="N161" s="241"/>
      <c r="O161" s="129">
        <v>67238</v>
      </c>
      <c r="P161" s="129">
        <v>28136</v>
      </c>
      <c r="R161" s="129">
        <v>8028</v>
      </c>
    </row>
    <row r="162" spans="2:18" s="129" customFormat="1" ht="26.25">
      <c r="B162" s="251"/>
      <c r="C162" s="251"/>
      <c r="D162" s="233" t="s">
        <v>397</v>
      </c>
      <c r="E162" s="226" t="s">
        <v>2348</v>
      </c>
      <c r="F162" s="199" t="s">
        <v>2347</v>
      </c>
      <c r="G162" s="227" t="s">
        <v>21</v>
      </c>
      <c r="H162" s="251" t="s">
        <v>112</v>
      </c>
      <c r="I162" s="157">
        <v>5</v>
      </c>
      <c r="J162" s="224">
        <v>0</v>
      </c>
      <c r="K162" s="225">
        <f t="shared" si="6"/>
        <v>0</v>
      </c>
      <c r="L162" s="241"/>
      <c r="M162" s="241"/>
      <c r="N162" s="241"/>
      <c r="O162" s="129">
        <v>67238</v>
      </c>
      <c r="P162" s="129">
        <v>28136</v>
      </c>
      <c r="R162" s="129">
        <v>8028</v>
      </c>
    </row>
    <row r="163" spans="2:18" s="129" customFormat="1" ht="12.75">
      <c r="B163" s="237"/>
      <c r="C163" s="237"/>
      <c r="D163" s="233" t="s">
        <v>400</v>
      </c>
      <c r="E163" s="233" t="s">
        <v>1329</v>
      </c>
      <c r="F163" s="136" t="s">
        <v>1330</v>
      </c>
      <c r="G163" s="238" t="s">
        <v>112</v>
      </c>
      <c r="H163" s="237" t="s">
        <v>112</v>
      </c>
      <c r="I163" s="130">
        <v>535</v>
      </c>
      <c r="J163" s="239">
        <v>0</v>
      </c>
      <c r="K163" s="240">
        <f t="shared" si="5"/>
        <v>0</v>
      </c>
      <c r="L163" s="241"/>
      <c r="M163" s="241"/>
      <c r="N163" s="241"/>
      <c r="O163" s="129">
        <v>67240</v>
      </c>
      <c r="P163" s="129">
        <v>28136</v>
      </c>
      <c r="R163" s="129">
        <v>8073</v>
      </c>
    </row>
    <row r="164" spans="2:18" s="129" customFormat="1" ht="12.75">
      <c r="B164" s="237"/>
      <c r="C164" s="237"/>
      <c r="D164" s="233" t="s">
        <v>403</v>
      </c>
      <c r="E164" s="233" t="s">
        <v>1331</v>
      </c>
      <c r="F164" s="136" t="s">
        <v>1332</v>
      </c>
      <c r="G164" s="238" t="s">
        <v>112</v>
      </c>
      <c r="H164" s="237" t="s">
        <v>112</v>
      </c>
      <c r="I164" s="130">
        <v>2109</v>
      </c>
      <c r="J164" s="239">
        <v>0</v>
      </c>
      <c r="K164" s="240">
        <f t="shared" si="5"/>
        <v>0</v>
      </c>
      <c r="L164" s="241"/>
      <c r="M164" s="241"/>
      <c r="N164" s="241"/>
      <c r="O164" s="129">
        <v>67241</v>
      </c>
      <c r="P164" s="129">
        <v>28136</v>
      </c>
      <c r="R164" s="129">
        <v>8074</v>
      </c>
    </row>
    <row r="165" spans="2:18" s="129" customFormat="1" ht="12.75">
      <c r="B165" s="301"/>
      <c r="C165" s="301"/>
      <c r="D165" s="235" t="s">
        <v>406</v>
      </c>
      <c r="E165" s="235" t="s">
        <v>1333</v>
      </c>
      <c r="F165" s="143" t="s">
        <v>1334</v>
      </c>
      <c r="G165" s="300" t="s">
        <v>112</v>
      </c>
      <c r="H165" s="301" t="s">
        <v>112</v>
      </c>
      <c r="I165" s="144">
        <v>2644</v>
      </c>
      <c r="J165" s="302">
        <v>0</v>
      </c>
      <c r="K165" s="230">
        <f t="shared" si="5"/>
        <v>0</v>
      </c>
      <c r="L165" s="241"/>
      <c r="M165" s="241"/>
      <c r="N165" s="241"/>
      <c r="O165" s="129">
        <v>67243</v>
      </c>
      <c r="P165" s="129">
        <v>28136</v>
      </c>
      <c r="R165" s="129">
        <v>8076</v>
      </c>
    </row>
    <row r="166" spans="2:14" s="129" customFormat="1" ht="12.75">
      <c r="B166" s="237"/>
      <c r="C166" s="237"/>
      <c r="D166" s="233"/>
      <c r="E166" s="233"/>
      <c r="F166" s="136"/>
      <c r="G166" s="238"/>
      <c r="H166" s="237"/>
      <c r="I166" s="130"/>
      <c r="J166" s="221" t="s">
        <v>1335</v>
      </c>
      <c r="K166" s="159">
        <f>SUM(K151:K165)</f>
        <v>0</v>
      </c>
      <c r="L166" s="241"/>
      <c r="M166" s="241"/>
      <c r="N166" s="241"/>
    </row>
    <row r="167" spans="2:14" s="129" customFormat="1" ht="12.75">
      <c r="B167" s="237"/>
      <c r="C167" s="237"/>
      <c r="D167" s="233"/>
      <c r="E167" s="233"/>
      <c r="F167" s="136"/>
      <c r="G167" s="238"/>
      <c r="H167" s="237"/>
      <c r="I167" s="130"/>
      <c r="J167" s="239"/>
      <c r="K167" s="240"/>
      <c r="L167" s="241"/>
      <c r="M167" s="241"/>
      <c r="N167" s="241"/>
    </row>
    <row r="168" spans="2:14" s="129" customFormat="1" ht="12.75">
      <c r="B168" s="237"/>
      <c r="C168" s="237"/>
      <c r="D168" s="233"/>
      <c r="E168" s="233"/>
      <c r="F168" s="136"/>
      <c r="G168" s="238"/>
      <c r="H168" s="237"/>
      <c r="I168" s="130"/>
      <c r="J168" s="239"/>
      <c r="K168" s="240"/>
      <c r="L168" s="241"/>
      <c r="M168" s="241"/>
      <c r="N168" s="241"/>
    </row>
    <row r="169" spans="2:15" s="129" customFormat="1" ht="12.75">
      <c r="B169" s="237" t="s">
        <v>1336</v>
      </c>
      <c r="C169" s="237"/>
      <c r="D169" s="233"/>
      <c r="E169" s="233"/>
      <c r="F169" s="136"/>
      <c r="G169" s="238"/>
      <c r="H169" s="237"/>
      <c r="I169" s="130"/>
      <c r="J169" s="239"/>
      <c r="K169" s="240"/>
      <c r="L169" s="241"/>
      <c r="M169" s="241"/>
      <c r="N169" s="241"/>
      <c r="O169" s="129">
        <v>28137</v>
      </c>
    </row>
    <row r="170" spans="2:18" s="129" customFormat="1" ht="26.25">
      <c r="B170" s="237"/>
      <c r="C170" s="237"/>
      <c r="D170" s="233" t="s">
        <v>19</v>
      </c>
      <c r="E170" s="233" t="s">
        <v>1337</v>
      </c>
      <c r="F170" s="136" t="s">
        <v>2297</v>
      </c>
      <c r="G170" s="238" t="s">
        <v>21</v>
      </c>
      <c r="H170" s="237" t="s">
        <v>22</v>
      </c>
      <c r="I170" s="130">
        <v>77</v>
      </c>
      <c r="J170" s="239">
        <v>0</v>
      </c>
      <c r="K170" s="240">
        <f aca="true" t="shared" si="7" ref="K170:K177">J170*I170</f>
        <v>0</v>
      </c>
      <c r="L170" s="241"/>
      <c r="M170" s="241"/>
      <c r="N170" s="241"/>
      <c r="O170" s="129">
        <v>67244</v>
      </c>
      <c r="P170" s="129">
        <v>28137</v>
      </c>
      <c r="R170" s="129">
        <v>8094</v>
      </c>
    </row>
    <row r="171" spans="2:18" s="129" customFormat="1" ht="26.25">
      <c r="B171" s="237"/>
      <c r="C171" s="237"/>
      <c r="D171" s="233" t="s">
        <v>24</v>
      </c>
      <c r="E171" s="233" t="s">
        <v>1338</v>
      </c>
      <c r="F171" s="136" t="s">
        <v>2491</v>
      </c>
      <c r="G171" s="238" t="s">
        <v>21</v>
      </c>
      <c r="H171" s="237" t="s">
        <v>22</v>
      </c>
      <c r="I171" s="130">
        <v>14</v>
      </c>
      <c r="J171" s="239">
        <v>0</v>
      </c>
      <c r="K171" s="240">
        <f t="shared" si="7"/>
        <v>0</v>
      </c>
      <c r="L171" s="241"/>
      <c r="M171" s="241"/>
      <c r="N171" s="241"/>
      <c r="O171" s="129">
        <v>67245</v>
      </c>
      <c r="P171" s="129">
        <v>28137</v>
      </c>
      <c r="R171" s="129">
        <v>8095</v>
      </c>
    </row>
    <row r="172" spans="2:18" s="129" customFormat="1" ht="39">
      <c r="B172" s="237"/>
      <c r="C172" s="237"/>
      <c r="D172" s="233" t="s">
        <v>27</v>
      </c>
      <c r="E172" s="233" t="s">
        <v>208</v>
      </c>
      <c r="F172" s="136" t="s">
        <v>1339</v>
      </c>
      <c r="G172" s="238" t="s">
        <v>21</v>
      </c>
      <c r="H172" s="237" t="s">
        <v>22</v>
      </c>
      <c r="I172" s="130">
        <v>29</v>
      </c>
      <c r="J172" s="239">
        <v>0</v>
      </c>
      <c r="K172" s="240">
        <f t="shared" si="7"/>
        <v>0</v>
      </c>
      <c r="L172" s="241"/>
      <c r="M172" s="241"/>
      <c r="N172" s="241"/>
      <c r="O172" s="129">
        <v>67246</v>
      </c>
      <c r="P172" s="129">
        <v>28137</v>
      </c>
      <c r="R172" s="129">
        <v>8108</v>
      </c>
    </row>
    <row r="173" spans="2:18" s="129" customFormat="1" ht="39">
      <c r="B173" s="237"/>
      <c r="C173" s="237"/>
      <c r="D173" s="233" t="s">
        <v>28</v>
      </c>
      <c r="E173" s="233" t="s">
        <v>1340</v>
      </c>
      <c r="F173" s="136" t="s">
        <v>1341</v>
      </c>
      <c r="G173" s="238" t="s">
        <v>21</v>
      </c>
      <c r="H173" s="237" t="s">
        <v>22</v>
      </c>
      <c r="I173" s="130">
        <v>16</v>
      </c>
      <c r="J173" s="239">
        <v>0</v>
      </c>
      <c r="K173" s="240">
        <f t="shared" si="7"/>
        <v>0</v>
      </c>
      <c r="L173" s="241"/>
      <c r="M173" s="241"/>
      <c r="N173" s="241"/>
      <c r="O173" s="129">
        <v>67247</v>
      </c>
      <c r="P173" s="129">
        <v>28137</v>
      </c>
      <c r="R173" s="129">
        <v>8109</v>
      </c>
    </row>
    <row r="174" spans="2:18" s="129" customFormat="1" ht="39">
      <c r="B174" s="237"/>
      <c r="C174" s="237"/>
      <c r="D174" s="233" t="s">
        <v>29</v>
      </c>
      <c r="E174" s="233" t="s">
        <v>1342</v>
      </c>
      <c r="F174" s="136" t="s">
        <v>1343</v>
      </c>
      <c r="G174" s="238" t="s">
        <v>21</v>
      </c>
      <c r="H174" s="237" t="s">
        <v>22</v>
      </c>
      <c r="I174" s="130">
        <v>2</v>
      </c>
      <c r="J174" s="239">
        <v>0</v>
      </c>
      <c r="K174" s="240">
        <f t="shared" si="7"/>
        <v>0</v>
      </c>
      <c r="L174" s="241"/>
      <c r="M174" s="241"/>
      <c r="N174" s="241"/>
      <c r="O174" s="129">
        <v>67248</v>
      </c>
      <c r="P174" s="129">
        <v>28137</v>
      </c>
      <c r="R174" s="129">
        <v>8110</v>
      </c>
    </row>
    <row r="175" spans="2:18" s="129" customFormat="1" ht="39">
      <c r="B175" s="237"/>
      <c r="C175" s="237"/>
      <c r="D175" s="233" t="s">
        <v>62</v>
      </c>
      <c r="E175" s="233" t="s">
        <v>1344</v>
      </c>
      <c r="F175" s="136" t="s">
        <v>1345</v>
      </c>
      <c r="G175" s="238" t="s">
        <v>21</v>
      </c>
      <c r="H175" s="237" t="s">
        <v>22</v>
      </c>
      <c r="I175" s="130">
        <f>45+91</f>
        <v>136</v>
      </c>
      <c r="J175" s="239">
        <v>0</v>
      </c>
      <c r="K175" s="240">
        <f t="shared" si="7"/>
        <v>0</v>
      </c>
      <c r="L175" s="241"/>
      <c r="M175" s="241"/>
      <c r="N175" s="241"/>
      <c r="O175" s="129">
        <v>67249</v>
      </c>
      <c r="P175" s="129">
        <v>28137</v>
      </c>
      <c r="R175" s="129">
        <v>8463</v>
      </c>
    </row>
    <row r="176" spans="2:18" s="129" customFormat="1" ht="39">
      <c r="B176" s="237"/>
      <c r="C176" s="237"/>
      <c r="D176" s="233" t="s">
        <v>63</v>
      </c>
      <c r="E176" s="233" t="s">
        <v>1346</v>
      </c>
      <c r="F176" s="136" t="s">
        <v>1347</v>
      </c>
      <c r="G176" s="238" t="s">
        <v>21</v>
      </c>
      <c r="H176" s="237" t="s">
        <v>22</v>
      </c>
      <c r="I176" s="130">
        <v>2</v>
      </c>
      <c r="J176" s="239">
        <v>0</v>
      </c>
      <c r="K176" s="240">
        <f t="shared" si="7"/>
        <v>0</v>
      </c>
      <c r="L176" s="241"/>
      <c r="M176" s="241"/>
      <c r="N176" s="241"/>
      <c r="O176" s="129">
        <v>67250</v>
      </c>
      <c r="P176" s="129">
        <v>28137</v>
      </c>
      <c r="R176" s="129">
        <v>8471</v>
      </c>
    </row>
    <row r="177" spans="2:18" s="129" customFormat="1" ht="66">
      <c r="B177" s="251"/>
      <c r="C177" s="251"/>
      <c r="D177" s="226" t="s">
        <v>65</v>
      </c>
      <c r="E177" s="226" t="s">
        <v>1352</v>
      </c>
      <c r="F177" s="199" t="s">
        <v>1353</v>
      </c>
      <c r="G177" s="227" t="s">
        <v>21</v>
      </c>
      <c r="H177" s="251" t="s">
        <v>22</v>
      </c>
      <c r="I177" s="157">
        <v>91</v>
      </c>
      <c r="J177" s="224">
        <v>0</v>
      </c>
      <c r="K177" s="225">
        <f t="shared" si="7"/>
        <v>0</v>
      </c>
      <c r="L177" s="241"/>
      <c r="M177" s="241"/>
      <c r="N177" s="241"/>
      <c r="O177" s="129">
        <v>67253</v>
      </c>
      <c r="P177" s="129">
        <v>28137</v>
      </c>
      <c r="R177" s="129">
        <v>25836</v>
      </c>
    </row>
    <row r="178" spans="2:18" s="129" customFormat="1" ht="12.75">
      <c r="B178" s="237"/>
      <c r="C178" s="237"/>
      <c r="D178" s="233" t="s">
        <v>68</v>
      </c>
      <c r="E178" s="233" t="s">
        <v>1348</v>
      </c>
      <c r="F178" s="136" t="s">
        <v>1349</v>
      </c>
      <c r="G178" s="238" t="s">
        <v>21</v>
      </c>
      <c r="H178" s="237" t="s">
        <v>22</v>
      </c>
      <c r="I178" s="130">
        <v>91</v>
      </c>
      <c r="J178" s="239">
        <v>0</v>
      </c>
      <c r="K178" s="240">
        <f>J178*I178</f>
        <v>0</v>
      </c>
      <c r="L178" s="241"/>
      <c r="M178" s="241"/>
      <c r="N178" s="241"/>
      <c r="O178" s="129">
        <v>67251</v>
      </c>
      <c r="P178" s="129">
        <v>28137</v>
      </c>
      <c r="R178" s="129">
        <v>8357</v>
      </c>
    </row>
    <row r="179" spans="2:18" s="129" customFormat="1" ht="12.75">
      <c r="B179" s="301"/>
      <c r="C179" s="301"/>
      <c r="D179" s="235" t="s">
        <v>391</v>
      </c>
      <c r="E179" s="235" t="s">
        <v>1350</v>
      </c>
      <c r="F179" s="143" t="s">
        <v>1351</v>
      </c>
      <c r="G179" s="300" t="s">
        <v>21</v>
      </c>
      <c r="H179" s="301" t="s">
        <v>22</v>
      </c>
      <c r="I179" s="144">
        <v>47</v>
      </c>
      <c r="J179" s="302">
        <v>0</v>
      </c>
      <c r="K179" s="230">
        <f>J179*I179</f>
        <v>0</v>
      </c>
      <c r="L179" s="241"/>
      <c r="M179" s="241"/>
      <c r="N179" s="241"/>
      <c r="O179" s="129">
        <v>67252</v>
      </c>
      <c r="P179" s="129">
        <v>28137</v>
      </c>
      <c r="R179" s="129">
        <v>8358</v>
      </c>
    </row>
    <row r="180" spans="2:14" s="129" customFormat="1" ht="12.75">
      <c r="B180" s="237"/>
      <c r="C180" s="237"/>
      <c r="D180" s="233"/>
      <c r="E180" s="233"/>
      <c r="F180" s="136"/>
      <c r="G180" s="238"/>
      <c r="H180" s="237"/>
      <c r="I180" s="130"/>
      <c r="J180" s="221" t="s">
        <v>1354</v>
      </c>
      <c r="K180" s="159">
        <f>SUM(K170:K179)</f>
        <v>0</v>
      </c>
      <c r="L180" s="241"/>
      <c r="M180" s="241"/>
      <c r="N180" s="241"/>
    </row>
    <row r="181" spans="2:14" s="129" customFormat="1" ht="12.75">
      <c r="B181" s="237"/>
      <c r="C181" s="237"/>
      <c r="D181" s="233"/>
      <c r="E181" s="233"/>
      <c r="F181" s="136"/>
      <c r="G181" s="238"/>
      <c r="H181" s="237"/>
      <c r="I181" s="130"/>
      <c r="J181" s="239"/>
      <c r="K181" s="240"/>
      <c r="L181" s="241"/>
      <c r="M181" s="241"/>
      <c r="N181" s="241"/>
    </row>
    <row r="182" spans="2:14" s="129" customFormat="1" ht="12.75">
      <c r="B182" s="237"/>
      <c r="C182" s="237"/>
      <c r="D182" s="233"/>
      <c r="E182" s="233"/>
      <c r="F182" s="136"/>
      <c r="G182" s="238"/>
      <c r="H182" s="237"/>
      <c r="I182" s="130"/>
      <c r="J182" s="239"/>
      <c r="K182" s="240"/>
      <c r="L182" s="241"/>
      <c r="M182" s="241"/>
      <c r="N182" s="241"/>
    </row>
    <row r="183" spans="2:15" s="129" customFormat="1" ht="12.75">
      <c r="B183" s="237" t="s">
        <v>1355</v>
      </c>
      <c r="C183" s="237"/>
      <c r="D183" s="233"/>
      <c r="E183" s="233"/>
      <c r="F183" s="136"/>
      <c r="G183" s="238"/>
      <c r="H183" s="237"/>
      <c r="I183" s="130"/>
      <c r="J183" s="239"/>
      <c r="K183" s="240"/>
      <c r="L183" s="241"/>
      <c r="M183" s="241"/>
      <c r="N183" s="241"/>
      <c r="O183" s="129">
        <v>28138</v>
      </c>
    </row>
    <row r="184" spans="2:18" s="129" customFormat="1" ht="26.25">
      <c r="B184" s="237"/>
      <c r="C184" s="237"/>
      <c r="D184" s="233" t="s">
        <v>19</v>
      </c>
      <c r="E184" s="233" t="s">
        <v>2285</v>
      </c>
      <c r="F184" s="136" t="s">
        <v>2286</v>
      </c>
      <c r="G184" s="238" t="s">
        <v>112</v>
      </c>
      <c r="H184" s="237" t="s">
        <v>112</v>
      </c>
      <c r="I184" s="130">
        <v>8</v>
      </c>
      <c r="J184" s="239">
        <v>0</v>
      </c>
      <c r="K184" s="240">
        <f aca="true" t="shared" si="8" ref="K184:K190">J184*I184</f>
        <v>0</v>
      </c>
      <c r="L184" s="241"/>
      <c r="M184" s="241"/>
      <c r="N184" s="241"/>
      <c r="O184" s="129">
        <v>67254</v>
      </c>
      <c r="P184" s="129">
        <v>28138</v>
      </c>
      <c r="R184" s="129">
        <v>8490</v>
      </c>
    </row>
    <row r="185" spans="2:18" s="129" customFormat="1" ht="26.25">
      <c r="B185" s="237"/>
      <c r="C185" s="237"/>
      <c r="D185" s="233" t="s">
        <v>24</v>
      </c>
      <c r="E185" s="233" t="s">
        <v>1358</v>
      </c>
      <c r="F185" s="136" t="s">
        <v>1359</v>
      </c>
      <c r="G185" s="238" t="s">
        <v>112</v>
      </c>
      <c r="H185" s="237" t="s">
        <v>112</v>
      </c>
      <c r="I185" s="130">
        <v>29</v>
      </c>
      <c r="J185" s="239">
        <v>0</v>
      </c>
      <c r="K185" s="240">
        <f t="shared" si="8"/>
        <v>0</v>
      </c>
      <c r="L185" s="241"/>
      <c r="M185" s="241"/>
      <c r="N185" s="241"/>
      <c r="O185" s="129">
        <v>67255</v>
      </c>
      <c r="P185" s="129">
        <v>28138</v>
      </c>
      <c r="R185" s="129">
        <v>8492</v>
      </c>
    </row>
    <row r="186" spans="2:18" s="129" customFormat="1" ht="26.25">
      <c r="B186" s="237"/>
      <c r="C186" s="237"/>
      <c r="D186" s="233" t="s">
        <v>27</v>
      </c>
      <c r="E186" s="233" t="s">
        <v>2287</v>
      </c>
      <c r="F186" s="136" t="s">
        <v>2288</v>
      </c>
      <c r="G186" s="238" t="s">
        <v>112</v>
      </c>
      <c r="H186" s="237" t="s">
        <v>112</v>
      </c>
      <c r="I186" s="130">
        <v>8</v>
      </c>
      <c r="J186" s="239">
        <v>0</v>
      </c>
      <c r="K186" s="240">
        <f t="shared" si="8"/>
        <v>0</v>
      </c>
      <c r="L186" s="241"/>
      <c r="M186" s="241"/>
      <c r="N186" s="241"/>
      <c r="O186" s="129">
        <v>67258</v>
      </c>
      <c r="P186" s="129">
        <v>28138</v>
      </c>
      <c r="R186" s="129">
        <v>8502</v>
      </c>
    </row>
    <row r="187" spans="2:18" s="129" customFormat="1" ht="26.25">
      <c r="B187" s="237"/>
      <c r="C187" s="237"/>
      <c r="D187" s="233" t="s">
        <v>28</v>
      </c>
      <c r="E187" s="233" t="s">
        <v>1362</v>
      </c>
      <c r="F187" s="136" t="s">
        <v>1363</v>
      </c>
      <c r="G187" s="238" t="s">
        <v>112</v>
      </c>
      <c r="H187" s="237" t="s">
        <v>112</v>
      </c>
      <c r="I187" s="130">
        <v>29</v>
      </c>
      <c r="J187" s="239">
        <v>0</v>
      </c>
      <c r="K187" s="240">
        <f t="shared" si="8"/>
        <v>0</v>
      </c>
      <c r="L187" s="241"/>
      <c r="M187" s="241"/>
      <c r="N187" s="241"/>
      <c r="O187" s="129">
        <v>67258</v>
      </c>
      <c r="P187" s="129">
        <v>28138</v>
      </c>
      <c r="R187" s="129">
        <v>8502</v>
      </c>
    </row>
    <row r="188" spans="2:18" s="129" customFormat="1" ht="26.25">
      <c r="B188" s="237"/>
      <c r="C188" s="237"/>
      <c r="D188" s="233" t="s">
        <v>29</v>
      </c>
      <c r="E188" s="233" t="s">
        <v>2289</v>
      </c>
      <c r="F188" s="136" t="s">
        <v>2290</v>
      </c>
      <c r="G188" s="238" t="s">
        <v>21</v>
      </c>
      <c r="H188" s="237" t="s">
        <v>22</v>
      </c>
      <c r="I188" s="130">
        <v>1</v>
      </c>
      <c r="J188" s="239">
        <v>0</v>
      </c>
      <c r="K188" s="240">
        <f t="shared" si="8"/>
        <v>0</v>
      </c>
      <c r="L188" s="241"/>
      <c r="M188" s="241"/>
      <c r="N188" s="241"/>
      <c r="O188" s="129">
        <v>67260</v>
      </c>
      <c r="P188" s="129">
        <v>28138</v>
      </c>
      <c r="R188" s="129">
        <v>8554</v>
      </c>
    </row>
    <row r="189" spans="2:18" s="129" customFormat="1" ht="26.25">
      <c r="B189" s="237"/>
      <c r="C189" s="237"/>
      <c r="D189" s="233" t="s">
        <v>62</v>
      </c>
      <c r="E189" s="233" t="s">
        <v>1364</v>
      </c>
      <c r="F189" s="136" t="s">
        <v>1365</v>
      </c>
      <c r="G189" s="238" t="s">
        <v>21</v>
      </c>
      <c r="H189" s="237" t="s">
        <v>22</v>
      </c>
      <c r="I189" s="130">
        <v>2</v>
      </c>
      <c r="J189" s="239">
        <v>0</v>
      </c>
      <c r="K189" s="240">
        <f t="shared" si="8"/>
        <v>0</v>
      </c>
      <c r="L189" s="241"/>
      <c r="M189" s="241"/>
      <c r="N189" s="241"/>
      <c r="O189" s="129">
        <v>67260</v>
      </c>
      <c r="P189" s="129">
        <v>28138</v>
      </c>
      <c r="R189" s="129">
        <v>8554</v>
      </c>
    </row>
    <row r="190" spans="2:18" s="129" customFormat="1" ht="26.25">
      <c r="B190" s="301"/>
      <c r="C190" s="301"/>
      <c r="D190" s="235" t="s">
        <v>63</v>
      </c>
      <c r="E190" s="235" t="s">
        <v>1366</v>
      </c>
      <c r="F190" s="143" t="s">
        <v>1367</v>
      </c>
      <c r="G190" s="300" t="s">
        <v>21</v>
      </c>
      <c r="H190" s="301" t="s">
        <v>22</v>
      </c>
      <c r="I190" s="144">
        <v>2</v>
      </c>
      <c r="J190" s="302">
        <v>0</v>
      </c>
      <c r="K190" s="230">
        <f t="shared" si="8"/>
        <v>0</v>
      </c>
      <c r="L190" s="241"/>
      <c r="M190" s="241"/>
      <c r="N190" s="241"/>
      <c r="O190" s="129">
        <v>67261</v>
      </c>
      <c r="P190" s="129">
        <v>28138</v>
      </c>
      <c r="R190" s="129">
        <v>8556</v>
      </c>
    </row>
    <row r="191" spans="2:14" s="129" customFormat="1" ht="12.75">
      <c r="B191" s="237"/>
      <c r="C191" s="237"/>
      <c r="D191" s="233"/>
      <c r="E191" s="233"/>
      <c r="F191" s="136"/>
      <c r="G191" s="238"/>
      <c r="H191" s="237"/>
      <c r="I191" s="130"/>
      <c r="J191" s="221" t="s">
        <v>1368</v>
      </c>
      <c r="K191" s="159">
        <f>SUM(K184:K190)</f>
        <v>0</v>
      </c>
      <c r="L191" s="241"/>
      <c r="M191" s="241"/>
      <c r="N191" s="241"/>
    </row>
    <row r="192" spans="2:14" s="129" customFormat="1" ht="12.75">
      <c r="B192" s="237"/>
      <c r="C192" s="237"/>
      <c r="D192" s="233"/>
      <c r="E192" s="233"/>
      <c r="F192" s="136"/>
      <c r="G192" s="238"/>
      <c r="H192" s="237"/>
      <c r="I192" s="130"/>
      <c r="J192" s="221" t="s">
        <v>1369</v>
      </c>
      <c r="K192" s="159">
        <f>K191+K180+K166+K147+K140</f>
        <v>0</v>
      </c>
      <c r="L192" s="241"/>
      <c r="M192" s="241"/>
      <c r="N192" s="241"/>
    </row>
    <row r="193" spans="2:14" s="129" customFormat="1" ht="12.75">
      <c r="B193" s="237"/>
      <c r="C193" s="237"/>
      <c r="D193" s="233"/>
      <c r="E193" s="233"/>
      <c r="F193" s="136"/>
      <c r="G193" s="238"/>
      <c r="H193" s="237"/>
      <c r="I193" s="130"/>
      <c r="J193" s="239"/>
      <c r="K193" s="240"/>
      <c r="L193" s="241"/>
      <c r="M193" s="241"/>
      <c r="N193" s="241"/>
    </row>
    <row r="194" spans="2:14" s="129" customFormat="1" ht="12.75">
      <c r="B194" s="237"/>
      <c r="C194" s="237"/>
      <c r="D194" s="233"/>
      <c r="E194" s="233"/>
      <c r="F194" s="136"/>
      <c r="G194" s="238"/>
      <c r="H194" s="237"/>
      <c r="I194" s="130"/>
      <c r="J194" s="239"/>
      <c r="K194" s="240"/>
      <c r="L194" s="241"/>
      <c r="M194" s="241"/>
      <c r="N194" s="241"/>
    </row>
    <row r="195" spans="2:15" s="129" customFormat="1" ht="12.75">
      <c r="B195" s="237" t="s">
        <v>1370</v>
      </c>
      <c r="C195" s="237"/>
      <c r="D195" s="233"/>
      <c r="E195" s="233"/>
      <c r="F195" s="136"/>
      <c r="G195" s="238"/>
      <c r="H195" s="237"/>
      <c r="I195" s="130"/>
      <c r="J195" s="239"/>
      <c r="K195" s="240"/>
      <c r="L195" s="241"/>
      <c r="M195" s="241"/>
      <c r="N195" s="241"/>
      <c r="O195" s="129">
        <v>28139</v>
      </c>
    </row>
    <row r="196" spans="2:15" s="129" customFormat="1" ht="12.75">
      <c r="B196" s="237" t="s">
        <v>1371</v>
      </c>
      <c r="C196" s="237"/>
      <c r="D196" s="233"/>
      <c r="E196" s="233"/>
      <c r="F196" s="136"/>
      <c r="G196" s="238"/>
      <c r="H196" s="237"/>
      <c r="I196" s="130"/>
      <c r="J196" s="239"/>
      <c r="K196" s="240"/>
      <c r="L196" s="241"/>
      <c r="M196" s="241"/>
      <c r="N196" s="241"/>
      <c r="O196" s="129">
        <v>28140</v>
      </c>
    </row>
    <row r="197" spans="2:18" s="129" customFormat="1" ht="52.5">
      <c r="B197" s="237"/>
      <c r="C197" s="237"/>
      <c r="D197" s="233" t="s">
        <v>19</v>
      </c>
      <c r="E197" s="233" t="s">
        <v>1372</v>
      </c>
      <c r="F197" s="136" t="s">
        <v>1373</v>
      </c>
      <c r="G197" s="238" t="s">
        <v>72</v>
      </c>
      <c r="H197" s="237" t="s">
        <v>72</v>
      </c>
      <c r="I197" s="130">
        <v>3250</v>
      </c>
      <c r="J197" s="239">
        <v>0</v>
      </c>
      <c r="K197" s="240">
        <f aca="true" t="shared" si="9" ref="K197:K209">J197*I197</f>
        <v>0</v>
      </c>
      <c r="L197" s="241"/>
      <c r="M197" s="241"/>
      <c r="N197" s="241"/>
      <c r="O197" s="129">
        <v>73482</v>
      </c>
      <c r="P197" s="129">
        <v>28140</v>
      </c>
      <c r="R197" s="129">
        <v>10690</v>
      </c>
    </row>
    <row r="198" spans="2:18" s="129" customFormat="1" ht="12.75">
      <c r="B198" s="237"/>
      <c r="C198" s="237"/>
      <c r="D198" s="233" t="s">
        <v>24</v>
      </c>
      <c r="E198" s="233" t="s">
        <v>1374</v>
      </c>
      <c r="F198" s="136" t="s">
        <v>1375</v>
      </c>
      <c r="G198" s="238" t="s">
        <v>21</v>
      </c>
      <c r="H198" s="237" t="s">
        <v>22</v>
      </c>
      <c r="I198" s="130">
        <v>6</v>
      </c>
      <c r="J198" s="239">
        <v>0</v>
      </c>
      <c r="K198" s="240">
        <f t="shared" si="9"/>
        <v>0</v>
      </c>
      <c r="L198" s="241"/>
      <c r="M198" s="241"/>
      <c r="N198" s="241"/>
      <c r="O198" s="129">
        <v>70520</v>
      </c>
      <c r="P198" s="129">
        <v>28140</v>
      </c>
      <c r="R198" s="129">
        <v>26407</v>
      </c>
    </row>
    <row r="199" spans="2:18" s="129" customFormat="1" ht="39">
      <c r="B199" s="237"/>
      <c r="C199" s="237"/>
      <c r="D199" s="233" t="s">
        <v>27</v>
      </c>
      <c r="E199" s="233" t="s">
        <v>1081</v>
      </c>
      <c r="F199" s="136" t="s">
        <v>1082</v>
      </c>
      <c r="G199" s="238" t="s">
        <v>21</v>
      </c>
      <c r="H199" s="237" t="s">
        <v>22</v>
      </c>
      <c r="I199" s="130">
        <v>31</v>
      </c>
      <c r="J199" s="239">
        <v>0</v>
      </c>
      <c r="K199" s="240">
        <f t="shared" si="9"/>
        <v>0</v>
      </c>
      <c r="L199" s="241"/>
      <c r="M199" s="241"/>
      <c r="N199" s="241"/>
      <c r="O199" s="129">
        <v>70521</v>
      </c>
      <c r="P199" s="129">
        <v>28140</v>
      </c>
      <c r="R199" s="129">
        <v>26408</v>
      </c>
    </row>
    <row r="200" spans="2:18" s="129" customFormat="1" ht="39">
      <c r="B200" s="237"/>
      <c r="C200" s="237"/>
      <c r="D200" s="233" t="s">
        <v>28</v>
      </c>
      <c r="E200" s="233" t="s">
        <v>1376</v>
      </c>
      <c r="F200" s="136" t="s">
        <v>1377</v>
      </c>
      <c r="G200" s="238" t="s">
        <v>21</v>
      </c>
      <c r="H200" s="237" t="s">
        <v>22</v>
      </c>
      <c r="I200" s="130">
        <v>6</v>
      </c>
      <c r="J200" s="239">
        <v>0</v>
      </c>
      <c r="K200" s="240">
        <f t="shared" si="9"/>
        <v>0</v>
      </c>
      <c r="L200" s="241"/>
      <c r="M200" s="241"/>
      <c r="N200" s="241"/>
      <c r="O200" s="129">
        <v>70530</v>
      </c>
      <c r="P200" s="129">
        <v>28140</v>
      </c>
      <c r="R200" s="129">
        <v>10725</v>
      </c>
    </row>
    <row r="201" spans="2:18" s="129" customFormat="1" ht="39">
      <c r="B201" s="237"/>
      <c r="C201" s="237"/>
      <c r="D201" s="233" t="s">
        <v>29</v>
      </c>
      <c r="E201" s="233" t="s">
        <v>1378</v>
      </c>
      <c r="F201" s="136" t="s">
        <v>1379</v>
      </c>
      <c r="G201" s="238" t="s">
        <v>21</v>
      </c>
      <c r="H201" s="237" t="s">
        <v>22</v>
      </c>
      <c r="I201" s="130">
        <v>2</v>
      </c>
      <c r="J201" s="239">
        <v>0</v>
      </c>
      <c r="K201" s="240">
        <f t="shared" si="9"/>
        <v>0</v>
      </c>
      <c r="L201" s="241"/>
      <c r="M201" s="241"/>
      <c r="N201" s="241"/>
      <c r="O201" s="129">
        <v>70526</v>
      </c>
      <c r="P201" s="129">
        <v>28140</v>
      </c>
      <c r="R201" s="129">
        <v>10728</v>
      </c>
    </row>
    <row r="202" spans="2:18" s="129" customFormat="1" ht="26.25">
      <c r="B202" s="237"/>
      <c r="C202" s="237"/>
      <c r="D202" s="233" t="s">
        <v>62</v>
      </c>
      <c r="E202" s="233" t="s">
        <v>1380</v>
      </c>
      <c r="F202" s="136" t="s">
        <v>1381</v>
      </c>
      <c r="G202" s="238" t="s">
        <v>21</v>
      </c>
      <c r="H202" s="237" t="s">
        <v>22</v>
      </c>
      <c r="I202" s="130">
        <v>9</v>
      </c>
      <c r="J202" s="239">
        <v>0</v>
      </c>
      <c r="K202" s="240">
        <f t="shared" si="9"/>
        <v>0</v>
      </c>
      <c r="L202" s="241"/>
      <c r="M202" s="241"/>
      <c r="N202" s="241"/>
      <c r="O202" s="129">
        <v>70524</v>
      </c>
      <c r="P202" s="129">
        <v>28140</v>
      </c>
      <c r="R202" s="129">
        <v>10770</v>
      </c>
    </row>
    <row r="203" spans="2:18" s="129" customFormat="1" ht="39">
      <c r="B203" s="237"/>
      <c r="C203" s="237"/>
      <c r="D203" s="233" t="s">
        <v>63</v>
      </c>
      <c r="E203" s="233" t="s">
        <v>1382</v>
      </c>
      <c r="F203" s="136" t="s">
        <v>1383</v>
      </c>
      <c r="G203" s="238" t="s">
        <v>21</v>
      </c>
      <c r="H203" s="237" t="s">
        <v>22</v>
      </c>
      <c r="I203" s="130">
        <v>11</v>
      </c>
      <c r="J203" s="239">
        <v>0</v>
      </c>
      <c r="K203" s="240">
        <f t="shared" si="9"/>
        <v>0</v>
      </c>
      <c r="L203" s="241"/>
      <c r="M203" s="241"/>
      <c r="N203" s="241"/>
      <c r="O203" s="129">
        <v>70528</v>
      </c>
      <c r="P203" s="129">
        <v>28140</v>
      </c>
      <c r="R203" s="129">
        <v>10786</v>
      </c>
    </row>
    <row r="204" spans="2:18" s="129" customFormat="1" ht="39">
      <c r="B204" s="237"/>
      <c r="C204" s="237"/>
      <c r="D204" s="233" t="s">
        <v>65</v>
      </c>
      <c r="E204" s="233" t="s">
        <v>1384</v>
      </c>
      <c r="F204" s="136" t="s">
        <v>1385</v>
      </c>
      <c r="G204" s="238" t="s">
        <v>21</v>
      </c>
      <c r="H204" s="237" t="s">
        <v>22</v>
      </c>
      <c r="I204" s="130">
        <v>11</v>
      </c>
      <c r="J204" s="239">
        <v>0</v>
      </c>
      <c r="K204" s="240">
        <f t="shared" si="9"/>
        <v>0</v>
      </c>
      <c r="L204" s="241"/>
      <c r="M204" s="241"/>
      <c r="N204" s="241"/>
      <c r="O204" s="129">
        <v>70525</v>
      </c>
      <c r="P204" s="129">
        <v>28140</v>
      </c>
      <c r="R204" s="129">
        <v>10788</v>
      </c>
    </row>
    <row r="205" spans="2:18" s="129" customFormat="1" ht="39">
      <c r="B205" s="237"/>
      <c r="C205" s="237"/>
      <c r="D205" s="233" t="s">
        <v>68</v>
      </c>
      <c r="E205" s="233" t="s">
        <v>1386</v>
      </c>
      <c r="F205" s="136" t="s">
        <v>1387</v>
      </c>
      <c r="G205" s="238" t="s">
        <v>21</v>
      </c>
      <c r="H205" s="237" t="s">
        <v>22</v>
      </c>
      <c r="I205" s="130">
        <v>1</v>
      </c>
      <c r="J205" s="239">
        <v>0</v>
      </c>
      <c r="K205" s="240">
        <f t="shared" si="9"/>
        <v>0</v>
      </c>
      <c r="L205" s="241"/>
      <c r="M205" s="241"/>
      <c r="N205" s="241"/>
      <c r="O205" s="129">
        <v>72267</v>
      </c>
      <c r="P205" s="129">
        <v>28140</v>
      </c>
      <c r="R205" s="129">
        <v>10789</v>
      </c>
    </row>
    <row r="206" spans="2:18" s="129" customFormat="1" ht="26.25">
      <c r="B206" s="237"/>
      <c r="C206" s="237"/>
      <c r="D206" s="233" t="s">
        <v>391</v>
      </c>
      <c r="E206" s="233" t="s">
        <v>1388</v>
      </c>
      <c r="F206" s="136" t="s">
        <v>1389</v>
      </c>
      <c r="G206" s="238" t="s">
        <v>21</v>
      </c>
      <c r="H206" s="237" t="s">
        <v>22</v>
      </c>
      <c r="I206" s="130">
        <v>6</v>
      </c>
      <c r="J206" s="239">
        <v>0</v>
      </c>
      <c r="K206" s="240">
        <f t="shared" si="9"/>
        <v>0</v>
      </c>
      <c r="L206" s="241"/>
      <c r="M206" s="241"/>
      <c r="N206" s="241"/>
      <c r="O206" s="129">
        <v>70529</v>
      </c>
      <c r="P206" s="129">
        <v>28140</v>
      </c>
      <c r="R206" s="129">
        <v>26410</v>
      </c>
    </row>
    <row r="207" spans="2:18" s="129" customFormat="1" ht="39">
      <c r="B207" s="237"/>
      <c r="C207" s="237"/>
      <c r="D207" s="233" t="s">
        <v>394</v>
      </c>
      <c r="E207" s="233" t="s">
        <v>1390</v>
      </c>
      <c r="F207" s="136" t="s">
        <v>1391</v>
      </c>
      <c r="G207" s="238" t="s">
        <v>21</v>
      </c>
      <c r="H207" s="237" t="s">
        <v>22</v>
      </c>
      <c r="I207" s="130">
        <v>5</v>
      </c>
      <c r="J207" s="239">
        <v>0</v>
      </c>
      <c r="K207" s="240">
        <f t="shared" si="9"/>
        <v>0</v>
      </c>
      <c r="L207" s="241"/>
      <c r="M207" s="241"/>
      <c r="N207" s="241"/>
      <c r="O207" s="129">
        <v>70522</v>
      </c>
      <c r="P207" s="129">
        <v>28140</v>
      </c>
      <c r="R207" s="129">
        <v>26409</v>
      </c>
    </row>
    <row r="208" spans="2:18" s="129" customFormat="1" ht="66">
      <c r="B208" s="251"/>
      <c r="C208" s="251"/>
      <c r="D208" s="226" t="s">
        <v>397</v>
      </c>
      <c r="E208" s="226" t="s">
        <v>1392</v>
      </c>
      <c r="F208" s="199" t="s">
        <v>2492</v>
      </c>
      <c r="G208" s="227" t="s">
        <v>39</v>
      </c>
      <c r="H208" s="251" t="s">
        <v>39</v>
      </c>
      <c r="I208" s="157">
        <v>12</v>
      </c>
      <c r="J208" s="224">
        <v>0</v>
      </c>
      <c r="K208" s="225">
        <f t="shared" si="9"/>
        <v>0</v>
      </c>
      <c r="L208" s="241"/>
      <c r="M208" s="241"/>
      <c r="N208" s="241"/>
      <c r="O208" s="129">
        <v>70523</v>
      </c>
      <c r="P208" s="129">
        <v>28140</v>
      </c>
      <c r="R208" s="129">
        <v>10792</v>
      </c>
    </row>
    <row r="209" spans="2:18" s="129" customFormat="1" ht="12.75">
      <c r="B209" s="301"/>
      <c r="C209" s="301"/>
      <c r="D209" s="235" t="s">
        <v>400</v>
      </c>
      <c r="E209" s="235" t="s">
        <v>2269</v>
      </c>
      <c r="F209" s="143" t="s">
        <v>2270</v>
      </c>
      <c r="G209" s="300" t="s">
        <v>39</v>
      </c>
      <c r="H209" s="301" t="s">
        <v>39</v>
      </c>
      <c r="I209" s="144">
        <v>5</v>
      </c>
      <c r="J209" s="302">
        <v>0</v>
      </c>
      <c r="K209" s="230">
        <f t="shared" si="9"/>
        <v>0</v>
      </c>
      <c r="L209" s="241"/>
      <c r="M209" s="241"/>
      <c r="N209" s="241"/>
      <c r="O209" s="129">
        <v>70523</v>
      </c>
      <c r="P209" s="129">
        <v>28140</v>
      </c>
      <c r="R209" s="129">
        <v>10792</v>
      </c>
    </row>
    <row r="210" spans="2:14" s="129" customFormat="1" ht="12.75">
      <c r="B210" s="237"/>
      <c r="C210" s="237"/>
      <c r="D210" s="233"/>
      <c r="E210" s="233"/>
      <c r="F210" s="136"/>
      <c r="G210" s="238"/>
      <c r="H210" s="237"/>
      <c r="I210" s="130"/>
      <c r="J210" s="221" t="s">
        <v>1393</v>
      </c>
      <c r="K210" s="159">
        <f>SUM(K197:K209)</f>
        <v>0</v>
      </c>
      <c r="L210" s="241"/>
      <c r="M210" s="241"/>
      <c r="N210" s="241"/>
    </row>
    <row r="211" spans="2:14" s="129" customFormat="1" ht="12.75">
      <c r="B211" s="237"/>
      <c r="C211" s="237"/>
      <c r="D211" s="233"/>
      <c r="E211" s="233"/>
      <c r="F211" s="136"/>
      <c r="G211" s="238"/>
      <c r="H211" s="237"/>
      <c r="I211" s="130"/>
      <c r="J211" s="239"/>
      <c r="K211" s="240"/>
      <c r="L211" s="241"/>
      <c r="M211" s="241"/>
      <c r="N211" s="241"/>
    </row>
    <row r="212" spans="2:14" s="129" customFormat="1" ht="12.75">
      <c r="B212" s="237"/>
      <c r="C212" s="237"/>
      <c r="D212" s="233"/>
      <c r="E212" s="233"/>
      <c r="F212" s="136"/>
      <c r="G212" s="238"/>
      <c r="H212" s="237"/>
      <c r="I212" s="130"/>
      <c r="J212" s="239"/>
      <c r="K212" s="240"/>
      <c r="L212" s="241"/>
      <c r="M212" s="241"/>
      <c r="N212" s="241"/>
    </row>
    <row r="213" spans="2:15" s="129" customFormat="1" ht="12.75">
      <c r="B213" s="237" t="s">
        <v>1394</v>
      </c>
      <c r="C213" s="237"/>
      <c r="D213" s="233"/>
      <c r="E213" s="233"/>
      <c r="F213" s="136"/>
      <c r="G213" s="238"/>
      <c r="H213" s="237"/>
      <c r="I213" s="130"/>
      <c r="J213" s="239"/>
      <c r="K213" s="240"/>
      <c r="L213" s="241"/>
      <c r="M213" s="241"/>
      <c r="N213" s="241"/>
      <c r="O213" s="129">
        <v>28141</v>
      </c>
    </row>
    <row r="214" spans="2:18" s="129" customFormat="1" ht="39">
      <c r="B214" s="237"/>
      <c r="C214" s="237"/>
      <c r="D214" s="233" t="s">
        <v>19</v>
      </c>
      <c r="E214" s="233" t="s">
        <v>1395</v>
      </c>
      <c r="F214" s="136" t="s">
        <v>1396</v>
      </c>
      <c r="G214" s="238" t="s">
        <v>112</v>
      </c>
      <c r="H214" s="237" t="s">
        <v>112</v>
      </c>
      <c r="I214" s="130">
        <v>380</v>
      </c>
      <c r="J214" s="239">
        <v>0</v>
      </c>
      <c r="K214" s="240">
        <f>J214*I214</f>
        <v>0</v>
      </c>
      <c r="L214" s="241"/>
      <c r="M214" s="241"/>
      <c r="N214" s="241"/>
      <c r="O214" s="129">
        <v>67266</v>
      </c>
      <c r="P214" s="129">
        <v>28141</v>
      </c>
      <c r="R214" s="129">
        <v>10835</v>
      </c>
    </row>
    <row r="215" spans="2:18" s="129" customFormat="1" ht="52.5">
      <c r="B215" s="237"/>
      <c r="C215" s="237"/>
      <c r="D215" s="233" t="s">
        <v>24</v>
      </c>
      <c r="E215" s="233" t="s">
        <v>2248</v>
      </c>
      <c r="F215" s="136" t="s">
        <v>2249</v>
      </c>
      <c r="G215" s="238" t="s">
        <v>112</v>
      </c>
      <c r="H215" s="237" t="s">
        <v>112</v>
      </c>
      <c r="I215" s="130">
        <v>8510</v>
      </c>
      <c r="J215" s="239">
        <v>0</v>
      </c>
      <c r="K215" s="240">
        <f>J215*I215</f>
        <v>0</v>
      </c>
      <c r="L215" s="241"/>
      <c r="M215" s="241"/>
      <c r="N215" s="241"/>
      <c r="O215" s="129">
        <v>67266</v>
      </c>
      <c r="P215" s="129">
        <v>28141</v>
      </c>
      <c r="R215" s="129">
        <v>10835</v>
      </c>
    </row>
    <row r="216" spans="2:18" s="129" customFormat="1" ht="26.25">
      <c r="B216" s="237"/>
      <c r="C216" s="237"/>
      <c r="D216" s="233" t="s">
        <v>27</v>
      </c>
      <c r="E216" s="233" t="s">
        <v>1397</v>
      </c>
      <c r="F216" s="136" t="s">
        <v>1398</v>
      </c>
      <c r="G216" s="238" t="s">
        <v>112</v>
      </c>
      <c r="H216" s="237" t="s">
        <v>112</v>
      </c>
      <c r="I216" s="130">
        <v>1860</v>
      </c>
      <c r="J216" s="239">
        <v>0</v>
      </c>
      <c r="K216" s="240">
        <f>J216*I216</f>
        <v>0</v>
      </c>
      <c r="L216" s="241"/>
      <c r="M216" s="241"/>
      <c r="N216" s="241"/>
      <c r="O216" s="129">
        <v>67267</v>
      </c>
      <c r="P216" s="129">
        <v>28141</v>
      </c>
      <c r="Q216" s="129">
        <v>67266</v>
      </c>
      <c r="R216" s="129">
        <v>10909</v>
      </c>
    </row>
    <row r="217" spans="2:18" s="129" customFormat="1" ht="52.5">
      <c r="B217" s="237"/>
      <c r="C217" s="237"/>
      <c r="D217" s="233" t="s">
        <v>28</v>
      </c>
      <c r="E217" s="233" t="s">
        <v>2250</v>
      </c>
      <c r="F217" s="136" t="s">
        <v>2251</v>
      </c>
      <c r="G217" s="238" t="s">
        <v>112</v>
      </c>
      <c r="H217" s="237" t="s">
        <v>112</v>
      </c>
      <c r="I217" s="130">
        <v>880</v>
      </c>
      <c r="J217" s="239">
        <v>0</v>
      </c>
      <c r="K217" s="240">
        <f>J217*I217</f>
        <v>0</v>
      </c>
      <c r="L217" s="241"/>
      <c r="M217" s="241"/>
      <c r="N217" s="241"/>
      <c r="O217" s="129">
        <v>67266</v>
      </c>
      <c r="P217" s="129">
        <v>28141</v>
      </c>
      <c r="R217" s="129">
        <v>10835</v>
      </c>
    </row>
    <row r="218" spans="2:18" s="129" customFormat="1" ht="12.75">
      <c r="B218" s="237"/>
      <c r="C218" s="237"/>
      <c r="D218" s="233" t="s">
        <v>29</v>
      </c>
      <c r="E218" s="233" t="s">
        <v>2252</v>
      </c>
      <c r="F218" s="136" t="s">
        <v>2253</v>
      </c>
      <c r="G218" s="238" t="s">
        <v>112</v>
      </c>
      <c r="H218" s="237" t="s">
        <v>112</v>
      </c>
      <c r="I218" s="130">
        <v>880</v>
      </c>
      <c r="J218" s="239">
        <v>0</v>
      </c>
      <c r="K218" s="240">
        <f>J218*I218</f>
        <v>0</v>
      </c>
      <c r="L218" s="241"/>
      <c r="M218" s="241"/>
      <c r="N218" s="241"/>
      <c r="O218" s="129">
        <v>67269</v>
      </c>
      <c r="P218" s="129">
        <v>28141</v>
      </c>
      <c r="Q218" s="129">
        <v>67268</v>
      </c>
      <c r="R218" s="129">
        <v>10898</v>
      </c>
    </row>
    <row r="219" spans="2:18" s="129" customFormat="1" ht="52.5">
      <c r="B219" s="237"/>
      <c r="C219" s="237"/>
      <c r="D219" s="233" t="s">
        <v>62</v>
      </c>
      <c r="E219" s="233" t="s">
        <v>2254</v>
      </c>
      <c r="F219" s="136" t="s">
        <v>2255</v>
      </c>
      <c r="G219" s="238" t="s">
        <v>112</v>
      </c>
      <c r="H219" s="237" t="s">
        <v>112</v>
      </c>
      <c r="I219" s="130">
        <v>120</v>
      </c>
      <c r="J219" s="239">
        <v>0</v>
      </c>
      <c r="K219" s="240">
        <f aca="true" t="shared" si="10" ref="K219:K224">J219*I219</f>
        <v>0</v>
      </c>
      <c r="L219" s="241"/>
      <c r="M219" s="241"/>
      <c r="N219" s="241"/>
      <c r="O219" s="129">
        <v>67266</v>
      </c>
      <c r="P219" s="129">
        <v>28141</v>
      </c>
      <c r="R219" s="129">
        <v>10835</v>
      </c>
    </row>
    <row r="220" spans="2:18" s="129" customFormat="1" ht="26.25">
      <c r="B220" s="237"/>
      <c r="C220" s="237"/>
      <c r="D220" s="233" t="s">
        <v>63</v>
      </c>
      <c r="E220" s="233" t="s">
        <v>1403</v>
      </c>
      <c r="F220" s="136" t="s">
        <v>1404</v>
      </c>
      <c r="G220" s="238" t="s">
        <v>112</v>
      </c>
      <c r="H220" s="237" t="s">
        <v>112</v>
      </c>
      <c r="I220" s="130">
        <v>120</v>
      </c>
      <c r="J220" s="239">
        <v>0</v>
      </c>
      <c r="K220" s="240">
        <f t="shared" si="10"/>
        <v>0</v>
      </c>
      <c r="L220" s="241"/>
      <c r="M220" s="241"/>
      <c r="N220" s="241"/>
      <c r="O220" s="129">
        <v>69326</v>
      </c>
      <c r="P220" s="129">
        <v>28141</v>
      </c>
      <c r="Q220" s="129">
        <v>69325</v>
      </c>
      <c r="R220" s="129">
        <v>10911</v>
      </c>
    </row>
    <row r="221" spans="2:18" s="129" customFormat="1" ht="12.75">
      <c r="B221" s="237"/>
      <c r="C221" s="237"/>
      <c r="D221" s="233" t="s">
        <v>65</v>
      </c>
      <c r="E221" s="233" t="s">
        <v>2256</v>
      </c>
      <c r="F221" s="136" t="s">
        <v>2257</v>
      </c>
      <c r="G221" s="238" t="s">
        <v>112</v>
      </c>
      <c r="H221" s="237" t="s">
        <v>112</v>
      </c>
      <c r="I221" s="130">
        <v>120</v>
      </c>
      <c r="J221" s="239">
        <v>0</v>
      </c>
      <c r="K221" s="240">
        <f t="shared" si="10"/>
        <v>0</v>
      </c>
      <c r="L221" s="241"/>
      <c r="M221" s="241"/>
      <c r="N221" s="241"/>
      <c r="O221" s="129">
        <v>69327</v>
      </c>
      <c r="P221" s="129">
        <v>28141</v>
      </c>
      <c r="Q221" s="129">
        <v>69325</v>
      </c>
      <c r="R221" s="129">
        <v>10899</v>
      </c>
    </row>
    <row r="222" spans="2:18" s="129" customFormat="1" ht="52.5">
      <c r="B222" s="237"/>
      <c r="C222" s="237"/>
      <c r="D222" s="233" t="s">
        <v>68</v>
      </c>
      <c r="E222" s="233" t="s">
        <v>2258</v>
      </c>
      <c r="F222" s="136" t="s">
        <v>2259</v>
      </c>
      <c r="G222" s="238" t="s">
        <v>112</v>
      </c>
      <c r="H222" s="237" t="s">
        <v>112</v>
      </c>
      <c r="I222" s="130">
        <v>65</v>
      </c>
      <c r="J222" s="239">
        <v>0</v>
      </c>
      <c r="K222" s="240">
        <f t="shared" si="10"/>
        <v>0</v>
      </c>
      <c r="L222" s="241"/>
      <c r="M222" s="241"/>
      <c r="N222" s="241"/>
      <c r="O222" s="129">
        <v>67266</v>
      </c>
      <c r="P222" s="129">
        <v>28141</v>
      </c>
      <c r="R222" s="129">
        <v>10835</v>
      </c>
    </row>
    <row r="223" spans="2:18" s="129" customFormat="1" ht="26.25">
      <c r="B223" s="237"/>
      <c r="C223" s="237"/>
      <c r="D223" s="233" t="s">
        <v>391</v>
      </c>
      <c r="E223" s="233" t="s">
        <v>1409</v>
      </c>
      <c r="F223" s="136" t="s">
        <v>1410</v>
      </c>
      <c r="G223" s="238" t="s">
        <v>112</v>
      </c>
      <c r="H223" s="237" t="s">
        <v>112</v>
      </c>
      <c r="I223" s="130">
        <v>65</v>
      </c>
      <c r="J223" s="239">
        <v>0</v>
      </c>
      <c r="K223" s="240">
        <f t="shared" si="10"/>
        <v>0</v>
      </c>
      <c r="L223" s="241"/>
      <c r="M223" s="241"/>
      <c r="N223" s="241"/>
      <c r="O223" s="129">
        <v>69329</v>
      </c>
      <c r="P223" s="129">
        <v>28141</v>
      </c>
      <c r="Q223" s="129">
        <v>69328</v>
      </c>
      <c r="R223" s="129">
        <v>10912</v>
      </c>
    </row>
    <row r="224" spans="2:18" s="129" customFormat="1" ht="12.75">
      <c r="B224" s="237"/>
      <c r="C224" s="237"/>
      <c r="D224" s="233" t="s">
        <v>394</v>
      </c>
      <c r="E224" s="233" t="s">
        <v>2260</v>
      </c>
      <c r="F224" s="136" t="s">
        <v>2261</v>
      </c>
      <c r="G224" s="238" t="s">
        <v>112</v>
      </c>
      <c r="H224" s="237" t="s">
        <v>112</v>
      </c>
      <c r="I224" s="130">
        <v>65</v>
      </c>
      <c r="J224" s="239">
        <v>0</v>
      </c>
      <c r="K224" s="240">
        <f t="shared" si="10"/>
        <v>0</v>
      </c>
      <c r="L224" s="241"/>
      <c r="M224" s="241"/>
      <c r="N224" s="241"/>
      <c r="O224" s="129">
        <v>69330</v>
      </c>
      <c r="P224" s="129">
        <v>28141</v>
      </c>
      <c r="Q224" s="129">
        <v>69328</v>
      </c>
      <c r="R224" s="129">
        <v>10900</v>
      </c>
    </row>
    <row r="225" spans="2:18" s="129" customFormat="1" ht="52.5">
      <c r="B225" s="237"/>
      <c r="C225" s="237"/>
      <c r="D225" s="233" t="s">
        <v>397</v>
      </c>
      <c r="E225" s="233" t="s">
        <v>2262</v>
      </c>
      <c r="F225" s="136" t="s">
        <v>2263</v>
      </c>
      <c r="G225" s="238" t="s">
        <v>112</v>
      </c>
      <c r="H225" s="237" t="s">
        <v>112</v>
      </c>
      <c r="I225" s="130">
        <v>60</v>
      </c>
      <c r="J225" s="239">
        <v>0</v>
      </c>
      <c r="K225" s="240">
        <f>J225*I225</f>
        <v>0</v>
      </c>
      <c r="L225" s="241"/>
      <c r="M225" s="241"/>
      <c r="N225" s="241"/>
      <c r="O225" s="129">
        <v>67266</v>
      </c>
      <c r="P225" s="129">
        <v>28141</v>
      </c>
      <c r="R225" s="129">
        <v>10835</v>
      </c>
    </row>
    <row r="226" spans="2:18" s="129" customFormat="1" ht="12.75">
      <c r="B226" s="237"/>
      <c r="C226" s="237"/>
      <c r="D226" s="233" t="s">
        <v>400</v>
      </c>
      <c r="E226" s="233" t="s">
        <v>2264</v>
      </c>
      <c r="F226" s="136" t="s">
        <v>2268</v>
      </c>
      <c r="G226" s="238" t="s">
        <v>112</v>
      </c>
      <c r="H226" s="237" t="s">
        <v>112</v>
      </c>
      <c r="I226" s="130">
        <v>60</v>
      </c>
      <c r="J226" s="239">
        <v>0</v>
      </c>
      <c r="K226" s="240">
        <f>J226*I226</f>
        <v>0</v>
      </c>
      <c r="L226" s="241"/>
      <c r="M226" s="241"/>
      <c r="N226" s="241"/>
      <c r="O226" s="129">
        <v>67271</v>
      </c>
      <c r="P226" s="129">
        <v>28141</v>
      </c>
      <c r="Q226" s="129">
        <v>67270</v>
      </c>
      <c r="R226" s="129">
        <v>10901</v>
      </c>
    </row>
    <row r="227" spans="2:18" s="129" customFormat="1" ht="52.5">
      <c r="B227" s="237"/>
      <c r="C227" s="237"/>
      <c r="D227" s="233" t="s">
        <v>403</v>
      </c>
      <c r="E227" s="233" t="s">
        <v>2267</v>
      </c>
      <c r="F227" s="136" t="s">
        <v>2265</v>
      </c>
      <c r="G227" s="238" t="s">
        <v>39</v>
      </c>
      <c r="H227" s="237" t="s">
        <v>39</v>
      </c>
      <c r="I227" s="130">
        <v>140</v>
      </c>
      <c r="J227" s="239">
        <v>0</v>
      </c>
      <c r="K227" s="240">
        <f>J227*I227</f>
        <v>0</v>
      </c>
      <c r="L227" s="241"/>
      <c r="M227" s="241"/>
      <c r="N227" s="241"/>
      <c r="O227" s="129">
        <v>69333</v>
      </c>
      <c r="P227" s="129">
        <v>28141</v>
      </c>
      <c r="R227" s="129">
        <v>10871</v>
      </c>
    </row>
    <row r="228" spans="2:18" s="129" customFormat="1" ht="26.25">
      <c r="B228" s="251"/>
      <c r="C228" s="251"/>
      <c r="D228" s="226" t="s">
        <v>406</v>
      </c>
      <c r="E228" s="226" t="s">
        <v>1419</v>
      </c>
      <c r="F228" s="199" t="s">
        <v>1420</v>
      </c>
      <c r="G228" s="227" t="s">
        <v>39</v>
      </c>
      <c r="H228" s="251" t="s">
        <v>39</v>
      </c>
      <c r="I228" s="157">
        <v>140</v>
      </c>
      <c r="J228" s="224">
        <v>0</v>
      </c>
      <c r="K228" s="225">
        <f>J228*I228</f>
        <v>0</v>
      </c>
      <c r="L228" s="241"/>
      <c r="M228" s="241"/>
      <c r="N228" s="241"/>
      <c r="O228" s="129">
        <v>69334</v>
      </c>
      <c r="P228" s="129">
        <v>28141</v>
      </c>
      <c r="Q228" s="129">
        <v>69333</v>
      </c>
      <c r="R228" s="129">
        <v>10906</v>
      </c>
    </row>
    <row r="229" spans="2:18" s="129" customFormat="1" ht="26.25">
      <c r="B229" s="301"/>
      <c r="C229" s="301"/>
      <c r="D229" s="235" t="s">
        <v>409</v>
      </c>
      <c r="E229" s="235" t="s">
        <v>381</v>
      </c>
      <c r="F229" s="143" t="s">
        <v>2266</v>
      </c>
      <c r="G229" s="300" t="s">
        <v>112</v>
      </c>
      <c r="H229" s="301" t="s">
        <v>39</v>
      </c>
      <c r="I229" s="144">
        <v>50</v>
      </c>
      <c r="J229" s="302">
        <v>0</v>
      </c>
      <c r="K229" s="230">
        <f>J229*I229</f>
        <v>0</v>
      </c>
      <c r="L229" s="241"/>
      <c r="M229" s="241"/>
      <c r="N229" s="241"/>
      <c r="O229" s="129">
        <v>69333</v>
      </c>
      <c r="P229" s="129">
        <v>28141</v>
      </c>
      <c r="R229" s="129">
        <v>10871</v>
      </c>
    </row>
    <row r="230" spans="2:14" s="129" customFormat="1" ht="12.75">
      <c r="B230" s="237"/>
      <c r="C230" s="237"/>
      <c r="D230" s="233"/>
      <c r="E230" s="233"/>
      <c r="F230" s="136"/>
      <c r="G230" s="238"/>
      <c r="H230" s="237"/>
      <c r="I230" s="130"/>
      <c r="J230" s="221" t="s">
        <v>1421</v>
      </c>
      <c r="K230" s="159">
        <f>SUM(K214:K229)</f>
        <v>0</v>
      </c>
      <c r="L230" s="241"/>
      <c r="M230" s="241"/>
      <c r="N230" s="241"/>
    </row>
    <row r="231" spans="2:14" s="129" customFormat="1" ht="12.75">
      <c r="B231" s="237"/>
      <c r="C231" s="237"/>
      <c r="D231" s="233"/>
      <c r="E231" s="233"/>
      <c r="F231" s="136"/>
      <c r="G231" s="238"/>
      <c r="H231" s="237"/>
      <c r="I231" s="130"/>
      <c r="J231" s="239"/>
      <c r="K231" s="240"/>
      <c r="L231" s="241"/>
      <c r="M231" s="241"/>
      <c r="N231" s="241"/>
    </row>
    <row r="232" spans="2:14" s="129" customFormat="1" ht="12.75">
      <c r="B232" s="237"/>
      <c r="C232" s="237"/>
      <c r="D232" s="233"/>
      <c r="E232" s="233"/>
      <c r="F232" s="136"/>
      <c r="G232" s="238"/>
      <c r="H232" s="237"/>
      <c r="I232" s="130"/>
      <c r="J232" s="239"/>
      <c r="K232" s="240"/>
      <c r="L232" s="241"/>
      <c r="M232" s="241"/>
      <c r="N232" s="241"/>
    </row>
    <row r="233" spans="2:15" s="129" customFormat="1" ht="12.75">
      <c r="B233" s="237" t="s">
        <v>1422</v>
      </c>
      <c r="C233" s="237"/>
      <c r="D233" s="233"/>
      <c r="E233" s="233"/>
      <c r="F233" s="136"/>
      <c r="G233" s="238"/>
      <c r="H233" s="237"/>
      <c r="I233" s="130"/>
      <c r="J233" s="239"/>
      <c r="K233" s="240"/>
      <c r="L233" s="241"/>
      <c r="M233" s="241"/>
      <c r="N233" s="241"/>
      <c r="O233" s="129">
        <v>28142</v>
      </c>
    </row>
    <row r="234" spans="2:18" s="129" customFormat="1" ht="26.25">
      <c r="B234" s="301"/>
      <c r="C234" s="301"/>
      <c r="D234" s="235" t="s">
        <v>27</v>
      </c>
      <c r="E234" s="235" t="s">
        <v>1423</v>
      </c>
      <c r="F234" s="143" t="s">
        <v>1424</v>
      </c>
      <c r="G234" s="300" t="s">
        <v>21</v>
      </c>
      <c r="H234" s="301" t="s">
        <v>22</v>
      </c>
      <c r="I234" s="144">
        <v>225</v>
      </c>
      <c r="J234" s="302">
        <v>0</v>
      </c>
      <c r="K234" s="230">
        <f>J234*I234</f>
        <v>0</v>
      </c>
      <c r="L234" s="241"/>
      <c r="M234" s="241"/>
      <c r="N234" s="241"/>
      <c r="O234" s="129">
        <v>67275</v>
      </c>
      <c r="P234" s="129">
        <v>28142</v>
      </c>
      <c r="R234" s="129">
        <v>11120</v>
      </c>
    </row>
    <row r="235" spans="2:14" s="129" customFormat="1" ht="12.75">
      <c r="B235" s="237"/>
      <c r="C235" s="237"/>
      <c r="D235" s="233"/>
      <c r="E235" s="233"/>
      <c r="F235" s="136"/>
      <c r="G235" s="238"/>
      <c r="H235" s="237"/>
      <c r="I235" s="130"/>
      <c r="J235" s="221" t="s">
        <v>1426</v>
      </c>
      <c r="K235" s="159">
        <f>SUM(K234:K234)</f>
        <v>0</v>
      </c>
      <c r="L235" s="241"/>
      <c r="M235" s="241"/>
      <c r="N235" s="241"/>
    </row>
    <row r="236" spans="2:14" s="129" customFormat="1" ht="12.75">
      <c r="B236" s="237"/>
      <c r="C236" s="237"/>
      <c r="D236" s="233"/>
      <c r="E236" s="233"/>
      <c r="F236" s="136"/>
      <c r="G236" s="238"/>
      <c r="H236" s="237"/>
      <c r="I236" s="130"/>
      <c r="J236" s="239"/>
      <c r="K236" s="240"/>
      <c r="L236" s="241"/>
      <c r="M236" s="241"/>
      <c r="N236" s="241"/>
    </row>
    <row r="237" spans="2:14" s="129" customFormat="1" ht="12.75">
      <c r="B237" s="237"/>
      <c r="C237" s="237"/>
      <c r="D237" s="233"/>
      <c r="E237" s="233"/>
      <c r="F237" s="136"/>
      <c r="G237" s="238"/>
      <c r="H237" s="237"/>
      <c r="I237" s="130"/>
      <c r="J237" s="239"/>
      <c r="K237" s="240"/>
      <c r="L237" s="241"/>
      <c r="M237" s="241"/>
      <c r="N237" s="241"/>
    </row>
    <row r="238" spans="2:15" s="129" customFormat="1" ht="12.75">
      <c r="B238" s="237" t="s">
        <v>1427</v>
      </c>
      <c r="C238" s="237"/>
      <c r="D238" s="233"/>
      <c r="E238" s="233"/>
      <c r="F238" s="136"/>
      <c r="G238" s="238"/>
      <c r="H238" s="237"/>
      <c r="I238" s="130"/>
      <c r="J238" s="239"/>
      <c r="K238" s="240"/>
      <c r="L238" s="241"/>
      <c r="M238" s="241"/>
      <c r="N238" s="241"/>
      <c r="O238" s="129">
        <v>28143</v>
      </c>
    </row>
    <row r="239" spans="2:18" s="129" customFormat="1" ht="26.25">
      <c r="B239" s="237"/>
      <c r="C239" s="237"/>
      <c r="D239" s="233" t="s">
        <v>19</v>
      </c>
      <c r="E239" s="233" t="s">
        <v>1428</v>
      </c>
      <c r="F239" s="136" t="s">
        <v>1429</v>
      </c>
      <c r="G239" s="238" t="s">
        <v>112</v>
      </c>
      <c r="H239" s="237" t="s">
        <v>112</v>
      </c>
      <c r="I239" s="130">
        <v>4115</v>
      </c>
      <c r="J239" s="239">
        <v>0</v>
      </c>
      <c r="K239" s="240">
        <f aca="true" t="shared" si="11" ref="K239:K248">J239*I239</f>
        <v>0</v>
      </c>
      <c r="L239" s="241"/>
      <c r="M239" s="241"/>
      <c r="N239" s="241"/>
      <c r="O239" s="129">
        <v>73485</v>
      </c>
      <c r="P239" s="129">
        <v>28143</v>
      </c>
      <c r="R239" s="129">
        <v>11239</v>
      </c>
    </row>
    <row r="240" spans="2:14" s="129" customFormat="1" ht="39">
      <c r="B240" s="237"/>
      <c r="C240" s="237"/>
      <c r="D240" s="233" t="s">
        <v>24</v>
      </c>
      <c r="E240" s="233" t="s">
        <v>1428</v>
      </c>
      <c r="F240" s="136" t="s">
        <v>2626</v>
      </c>
      <c r="G240" s="238" t="s">
        <v>112</v>
      </c>
      <c r="H240" s="237"/>
      <c r="I240" s="130">
        <v>40</v>
      </c>
      <c r="J240" s="239">
        <v>0</v>
      </c>
      <c r="K240" s="240">
        <f t="shared" si="11"/>
        <v>0</v>
      </c>
      <c r="L240" s="241"/>
      <c r="M240" s="241"/>
      <c r="N240" s="241"/>
    </row>
    <row r="241" spans="2:18" s="129" customFormat="1" ht="12.75">
      <c r="B241" s="237"/>
      <c r="C241" s="237"/>
      <c r="D241" s="233" t="s">
        <v>27</v>
      </c>
      <c r="E241" s="233" t="s">
        <v>1430</v>
      </c>
      <c r="F241" s="136" t="s">
        <v>1431</v>
      </c>
      <c r="G241" s="238" t="s">
        <v>21</v>
      </c>
      <c r="H241" s="237" t="s">
        <v>22</v>
      </c>
      <c r="I241" s="130">
        <v>1</v>
      </c>
      <c r="J241" s="239">
        <v>0</v>
      </c>
      <c r="K241" s="240">
        <f t="shared" si="11"/>
        <v>0</v>
      </c>
      <c r="L241" s="241"/>
      <c r="M241" s="241"/>
      <c r="N241" s="241"/>
      <c r="O241" s="129">
        <v>73486</v>
      </c>
      <c r="P241" s="129">
        <v>28143</v>
      </c>
      <c r="R241" s="129">
        <v>11171</v>
      </c>
    </row>
    <row r="242" spans="2:18" s="129" customFormat="1" ht="12.75">
      <c r="B242" s="237"/>
      <c r="C242" s="237"/>
      <c r="D242" s="233" t="s">
        <v>28</v>
      </c>
      <c r="E242" s="233" t="s">
        <v>1432</v>
      </c>
      <c r="F242" s="136" t="s">
        <v>1433</v>
      </c>
      <c r="G242" s="238" t="s">
        <v>21</v>
      </c>
      <c r="H242" s="237" t="s">
        <v>22</v>
      </c>
      <c r="I242" s="130">
        <v>7</v>
      </c>
      <c r="J242" s="239">
        <v>0</v>
      </c>
      <c r="K242" s="240">
        <f t="shared" si="11"/>
        <v>0</v>
      </c>
      <c r="L242" s="241"/>
      <c r="M242" s="241"/>
      <c r="N242" s="241"/>
      <c r="O242" s="129">
        <v>73487</v>
      </c>
      <c r="P242" s="129">
        <v>28143</v>
      </c>
      <c r="R242" s="129">
        <v>11173</v>
      </c>
    </row>
    <row r="243" spans="2:18" s="129" customFormat="1" ht="26.25">
      <c r="B243" s="237"/>
      <c r="C243" s="237"/>
      <c r="D243" s="233" t="s">
        <v>29</v>
      </c>
      <c r="E243" s="233" t="s">
        <v>1434</v>
      </c>
      <c r="F243" s="136" t="s">
        <v>1435</v>
      </c>
      <c r="G243" s="238" t="s">
        <v>21</v>
      </c>
      <c r="H243" s="237" t="s">
        <v>22</v>
      </c>
      <c r="I243" s="130">
        <v>6</v>
      </c>
      <c r="J243" s="239">
        <v>0</v>
      </c>
      <c r="K243" s="240">
        <f t="shared" si="11"/>
        <v>0</v>
      </c>
      <c r="L243" s="241"/>
      <c r="M243" s="241"/>
      <c r="N243" s="241"/>
      <c r="O243" s="129">
        <v>73488</v>
      </c>
      <c r="P243" s="129">
        <v>28143</v>
      </c>
      <c r="R243" s="129">
        <v>26491</v>
      </c>
    </row>
    <row r="244" spans="2:18" s="129" customFormat="1" ht="26.25">
      <c r="B244" s="237"/>
      <c r="C244" s="237"/>
      <c r="D244" s="233" t="s">
        <v>62</v>
      </c>
      <c r="E244" s="233" t="s">
        <v>1436</v>
      </c>
      <c r="F244" s="136" t="s">
        <v>1437</v>
      </c>
      <c r="G244" s="238" t="s">
        <v>21</v>
      </c>
      <c r="H244" s="237" t="s">
        <v>22</v>
      </c>
      <c r="I244" s="130">
        <v>2</v>
      </c>
      <c r="J244" s="239">
        <v>0</v>
      </c>
      <c r="K244" s="240">
        <f t="shared" si="11"/>
        <v>0</v>
      </c>
      <c r="L244" s="241"/>
      <c r="M244" s="241"/>
      <c r="N244" s="241"/>
      <c r="O244" s="129">
        <v>73490</v>
      </c>
      <c r="P244" s="129">
        <v>28143</v>
      </c>
      <c r="R244" s="129">
        <v>26492</v>
      </c>
    </row>
    <row r="245" spans="2:18" s="129" customFormat="1" ht="12.75">
      <c r="B245" s="237"/>
      <c r="C245" s="237"/>
      <c r="D245" s="233" t="s">
        <v>63</v>
      </c>
      <c r="E245" s="233" t="s">
        <v>1438</v>
      </c>
      <c r="F245" s="136" t="s">
        <v>1439</v>
      </c>
      <c r="G245" s="238" t="s">
        <v>112</v>
      </c>
      <c r="H245" s="237" t="s">
        <v>112</v>
      </c>
      <c r="I245" s="130">
        <v>150</v>
      </c>
      <c r="J245" s="239">
        <v>0</v>
      </c>
      <c r="K245" s="240">
        <f t="shared" si="11"/>
        <v>0</v>
      </c>
      <c r="L245" s="241"/>
      <c r="M245" s="241"/>
      <c r="N245" s="241"/>
      <c r="O245" s="129">
        <v>67278</v>
      </c>
      <c r="P245" s="129">
        <v>28143</v>
      </c>
      <c r="R245" s="129">
        <v>25834</v>
      </c>
    </row>
    <row r="246" spans="2:18" s="129" customFormat="1" ht="39">
      <c r="B246" s="251"/>
      <c r="C246" s="251"/>
      <c r="D246" s="233" t="s">
        <v>65</v>
      </c>
      <c r="E246" s="226" t="s">
        <v>1440</v>
      </c>
      <c r="F246" s="199" t="s">
        <v>2493</v>
      </c>
      <c r="G246" s="227" t="s">
        <v>21</v>
      </c>
      <c r="H246" s="251" t="s">
        <v>22</v>
      </c>
      <c r="I246" s="157">
        <v>45</v>
      </c>
      <c r="J246" s="224">
        <v>0</v>
      </c>
      <c r="K246" s="225">
        <f t="shared" si="11"/>
        <v>0</v>
      </c>
      <c r="L246" s="241"/>
      <c r="M246" s="241"/>
      <c r="N246" s="241"/>
      <c r="O246" s="129">
        <v>67279</v>
      </c>
      <c r="P246" s="129">
        <v>28143</v>
      </c>
      <c r="R246" s="129">
        <v>25833</v>
      </c>
    </row>
    <row r="247" spans="2:21" ht="39">
      <c r="B247" s="259"/>
      <c r="C247" s="259"/>
      <c r="D247" s="233" t="s">
        <v>68</v>
      </c>
      <c r="E247" s="217" t="s">
        <v>2470</v>
      </c>
      <c r="F247" s="216" t="s">
        <v>2471</v>
      </c>
      <c r="G247" s="258" t="s">
        <v>21</v>
      </c>
      <c r="H247" s="259" t="s">
        <v>22</v>
      </c>
      <c r="I247" s="260">
        <v>40</v>
      </c>
      <c r="J247" s="261">
        <v>0</v>
      </c>
      <c r="K247" s="316">
        <f>J247*I247</f>
        <v>0</v>
      </c>
      <c r="O247" s="77">
        <v>73498</v>
      </c>
      <c r="P247" s="77">
        <v>31604</v>
      </c>
      <c r="R247" s="77">
        <v>11037</v>
      </c>
      <c r="T247" s="129"/>
      <c r="U247" s="116"/>
    </row>
    <row r="248" spans="2:21" s="129" customFormat="1" ht="26.25">
      <c r="B248" s="332"/>
      <c r="C248" s="332"/>
      <c r="D248" s="233" t="s">
        <v>391</v>
      </c>
      <c r="E248" s="217" t="s">
        <v>2473</v>
      </c>
      <c r="F248" s="334" t="s">
        <v>2474</v>
      </c>
      <c r="G248" s="335" t="s">
        <v>21</v>
      </c>
      <c r="H248" s="332" t="s">
        <v>22</v>
      </c>
      <c r="I248" s="157">
        <v>170</v>
      </c>
      <c r="J248" s="336">
        <v>0</v>
      </c>
      <c r="K248" s="225">
        <f t="shared" si="11"/>
        <v>0</v>
      </c>
      <c r="L248" s="241"/>
      <c r="M248" s="241"/>
      <c r="N248" s="241"/>
      <c r="O248" s="129">
        <v>73498</v>
      </c>
      <c r="P248" s="129">
        <v>31604</v>
      </c>
      <c r="R248" s="129">
        <v>11037</v>
      </c>
      <c r="U248" s="240"/>
    </row>
    <row r="249" spans="2:21" s="129" customFormat="1" ht="26.25">
      <c r="B249" s="332"/>
      <c r="C249" s="332"/>
      <c r="D249" s="233" t="s">
        <v>394</v>
      </c>
      <c r="E249" s="333" t="s">
        <v>2338</v>
      </c>
      <c r="F249" s="334" t="s">
        <v>2339</v>
      </c>
      <c r="G249" s="335" t="s">
        <v>112</v>
      </c>
      <c r="H249" s="332" t="s">
        <v>22</v>
      </c>
      <c r="I249" s="157">
        <v>90</v>
      </c>
      <c r="J249" s="336">
        <v>0</v>
      </c>
      <c r="K249" s="225">
        <f>J249*I249</f>
        <v>0</v>
      </c>
      <c r="L249" s="241"/>
      <c r="M249" s="241"/>
      <c r="N249" s="241"/>
      <c r="O249" s="129">
        <v>73498</v>
      </c>
      <c r="P249" s="129">
        <v>31604</v>
      </c>
      <c r="R249" s="129">
        <v>11037</v>
      </c>
      <c r="U249" s="240"/>
    </row>
    <row r="250" spans="2:21" s="129" customFormat="1" ht="25.5" customHeight="1">
      <c r="B250" s="337"/>
      <c r="C250" s="337"/>
      <c r="D250" s="235" t="s">
        <v>397</v>
      </c>
      <c r="E250" s="228" t="s">
        <v>2340</v>
      </c>
      <c r="F250" s="338" t="s">
        <v>2341</v>
      </c>
      <c r="G250" s="231" t="s">
        <v>112</v>
      </c>
      <c r="H250" s="337" t="s">
        <v>22</v>
      </c>
      <c r="I250" s="144">
        <v>90</v>
      </c>
      <c r="J250" s="229">
        <v>0</v>
      </c>
      <c r="K250" s="230">
        <f>J250*I250</f>
        <v>0</v>
      </c>
      <c r="L250" s="241"/>
      <c r="M250" s="241"/>
      <c r="N250" s="241"/>
      <c r="O250" s="129">
        <v>73498</v>
      </c>
      <c r="P250" s="129">
        <v>31604</v>
      </c>
      <c r="R250" s="129">
        <v>11037</v>
      </c>
      <c r="U250" s="240"/>
    </row>
    <row r="251" spans="2:14" s="129" customFormat="1" ht="12.75">
      <c r="B251" s="237"/>
      <c r="C251" s="237"/>
      <c r="D251" s="233"/>
      <c r="E251" s="233"/>
      <c r="F251" s="136"/>
      <c r="G251" s="238"/>
      <c r="H251" s="237"/>
      <c r="I251" s="130"/>
      <c r="J251" s="221" t="s">
        <v>1441</v>
      </c>
      <c r="K251" s="159">
        <f>SUM(K239:K250)</f>
        <v>0</v>
      </c>
      <c r="L251" s="241"/>
      <c r="M251" s="241"/>
      <c r="N251" s="241"/>
    </row>
    <row r="252" spans="2:14" s="129" customFormat="1" ht="12.75">
      <c r="B252" s="237"/>
      <c r="C252" s="237"/>
      <c r="D252" s="233"/>
      <c r="E252" s="233"/>
      <c r="F252" s="136"/>
      <c r="G252" s="238"/>
      <c r="H252" s="237"/>
      <c r="I252" s="130"/>
      <c r="J252" s="221" t="s">
        <v>1442</v>
      </c>
      <c r="K252" s="159">
        <f>K251+K235+K230+K210</f>
        <v>0</v>
      </c>
      <c r="L252" s="241"/>
      <c r="M252" s="241"/>
      <c r="N252" s="241"/>
    </row>
    <row r="253" spans="2:14" s="129" customFormat="1" ht="12.75">
      <c r="B253" s="237"/>
      <c r="C253" s="237"/>
      <c r="D253" s="233"/>
      <c r="E253" s="233"/>
      <c r="F253" s="136"/>
      <c r="G253" s="238"/>
      <c r="H253" s="237"/>
      <c r="I253" s="130"/>
      <c r="J253" s="239"/>
      <c r="K253" s="240"/>
      <c r="L253" s="241"/>
      <c r="M253" s="241"/>
      <c r="N253" s="241"/>
    </row>
    <row r="254" spans="2:14" s="129" customFormat="1" ht="12.75">
      <c r="B254" s="237"/>
      <c r="C254" s="237"/>
      <c r="D254" s="233"/>
      <c r="E254" s="233"/>
      <c r="F254" s="136"/>
      <c r="G254" s="238"/>
      <c r="H254" s="237"/>
      <c r="I254" s="130"/>
      <c r="J254" s="239"/>
      <c r="K254" s="240"/>
      <c r="L254" s="241"/>
      <c r="M254" s="241"/>
      <c r="N254" s="241"/>
    </row>
    <row r="255" spans="2:15" s="129" customFormat="1" ht="12.75">
      <c r="B255" s="237" t="s">
        <v>1443</v>
      </c>
      <c r="C255" s="237"/>
      <c r="D255" s="233"/>
      <c r="E255" s="233"/>
      <c r="F255" s="136"/>
      <c r="G255" s="238"/>
      <c r="H255" s="237"/>
      <c r="I255" s="130"/>
      <c r="J255" s="239"/>
      <c r="K255" s="240"/>
      <c r="L255" s="241"/>
      <c r="M255" s="241"/>
      <c r="N255" s="241"/>
      <c r="O255" s="129">
        <v>28144</v>
      </c>
    </row>
    <row r="256" spans="2:18" s="129" customFormat="1" ht="52.5">
      <c r="B256" s="237"/>
      <c r="C256" s="237"/>
      <c r="D256" s="233" t="s">
        <v>19</v>
      </c>
      <c r="E256" s="233" t="s">
        <v>90</v>
      </c>
      <c r="F256" s="136" t="s">
        <v>91</v>
      </c>
      <c r="G256" s="238" t="s">
        <v>30</v>
      </c>
      <c r="H256" s="237" t="s">
        <v>31</v>
      </c>
      <c r="I256" s="130">
        <v>100</v>
      </c>
      <c r="J256" s="389">
        <v>55</v>
      </c>
      <c r="K256" s="240">
        <f aca="true" t="shared" si="12" ref="K256:K263">J256*I256</f>
        <v>5500</v>
      </c>
      <c r="L256" s="241"/>
      <c r="M256" s="241"/>
      <c r="N256" s="241"/>
      <c r="O256" s="129">
        <v>67280</v>
      </c>
      <c r="P256" s="129">
        <v>28144</v>
      </c>
      <c r="R256" s="129">
        <v>11839</v>
      </c>
    </row>
    <row r="257" spans="2:18" s="129" customFormat="1" ht="12.75">
      <c r="B257" s="237"/>
      <c r="C257" s="237"/>
      <c r="D257" s="233" t="s">
        <v>24</v>
      </c>
      <c r="E257" s="233" t="s">
        <v>92</v>
      </c>
      <c r="F257" s="136" t="s">
        <v>93</v>
      </c>
      <c r="G257" s="238" t="s">
        <v>30</v>
      </c>
      <c r="H257" s="237" t="s">
        <v>22</v>
      </c>
      <c r="I257" s="130">
        <v>100</v>
      </c>
      <c r="J257" s="389">
        <v>55</v>
      </c>
      <c r="K257" s="240">
        <f t="shared" si="12"/>
        <v>5500</v>
      </c>
      <c r="L257" s="241"/>
      <c r="M257" s="241"/>
      <c r="N257" s="241"/>
      <c r="O257" s="129">
        <v>67281</v>
      </c>
      <c r="P257" s="129">
        <v>28144</v>
      </c>
      <c r="R257" s="129">
        <v>11843</v>
      </c>
    </row>
    <row r="258" spans="2:18" s="129" customFormat="1" ht="12.75">
      <c r="B258" s="237"/>
      <c r="C258" s="237"/>
      <c r="D258" s="233" t="s">
        <v>27</v>
      </c>
      <c r="E258" s="233" t="s">
        <v>94</v>
      </c>
      <c r="F258" s="136" t="s">
        <v>95</v>
      </c>
      <c r="G258" s="238" t="s">
        <v>21</v>
      </c>
      <c r="H258" s="237" t="s">
        <v>22</v>
      </c>
      <c r="I258" s="130">
        <v>1</v>
      </c>
      <c r="J258" s="239">
        <v>0</v>
      </c>
      <c r="K258" s="240">
        <f t="shared" si="12"/>
        <v>0</v>
      </c>
      <c r="L258" s="241"/>
      <c r="M258" s="241"/>
      <c r="N258" s="241"/>
      <c r="O258" s="129">
        <v>67282</v>
      </c>
      <c r="P258" s="129">
        <v>28144</v>
      </c>
      <c r="R258" s="129">
        <v>11848</v>
      </c>
    </row>
    <row r="259" spans="2:18" s="129" customFormat="1" ht="12.75">
      <c r="B259" s="237"/>
      <c r="C259" s="237"/>
      <c r="D259" s="233" t="s">
        <v>28</v>
      </c>
      <c r="E259" s="233" t="s">
        <v>96</v>
      </c>
      <c r="F259" s="136" t="s">
        <v>97</v>
      </c>
      <c r="G259" s="238" t="s">
        <v>21</v>
      </c>
      <c r="H259" s="237" t="s">
        <v>22</v>
      </c>
      <c r="I259" s="130">
        <v>1</v>
      </c>
      <c r="J259" s="239">
        <v>0</v>
      </c>
      <c r="K259" s="240">
        <f t="shared" si="12"/>
        <v>0</v>
      </c>
      <c r="L259" s="241"/>
      <c r="M259" s="241"/>
      <c r="N259" s="241"/>
      <c r="O259" s="129">
        <v>67283</v>
      </c>
      <c r="P259" s="129">
        <v>28144</v>
      </c>
      <c r="R259" s="129">
        <v>11849</v>
      </c>
    </row>
    <row r="260" spans="2:14" s="129" customFormat="1" ht="92.25">
      <c r="B260" s="237"/>
      <c r="C260" s="237"/>
      <c r="D260" s="233" t="s">
        <v>29</v>
      </c>
      <c r="E260" s="233" t="s">
        <v>848</v>
      </c>
      <c r="F260" s="136" t="s">
        <v>2494</v>
      </c>
      <c r="G260" s="238" t="s">
        <v>21</v>
      </c>
      <c r="H260" s="237" t="s">
        <v>22</v>
      </c>
      <c r="I260" s="130">
        <v>1</v>
      </c>
      <c r="J260" s="239">
        <v>0</v>
      </c>
      <c r="K260" s="240">
        <f t="shared" si="12"/>
        <v>0</v>
      </c>
      <c r="L260" s="241"/>
      <c r="M260" s="241"/>
      <c r="N260" s="241"/>
    </row>
    <row r="261" spans="2:14" s="129" customFormat="1" ht="78.75">
      <c r="B261" s="237"/>
      <c r="C261" s="237"/>
      <c r="D261" s="233" t="s">
        <v>62</v>
      </c>
      <c r="E261" s="233" t="s">
        <v>852</v>
      </c>
      <c r="F261" s="136" t="s">
        <v>2495</v>
      </c>
      <c r="G261" s="238" t="s">
        <v>843</v>
      </c>
      <c r="H261" s="237" t="s">
        <v>844</v>
      </c>
      <c r="I261" s="130">
        <v>1</v>
      </c>
      <c r="J261" s="239">
        <v>0</v>
      </c>
      <c r="K261" s="240">
        <f t="shared" si="12"/>
        <v>0</v>
      </c>
      <c r="L261" s="241"/>
      <c r="M261" s="241"/>
      <c r="N261" s="241"/>
    </row>
    <row r="262" spans="2:14" s="129" customFormat="1" ht="78.75">
      <c r="B262" s="237"/>
      <c r="C262" s="237"/>
      <c r="D262" s="233" t="s">
        <v>63</v>
      </c>
      <c r="E262" s="233" t="s">
        <v>909</v>
      </c>
      <c r="F262" s="136" t="s">
        <v>2496</v>
      </c>
      <c r="G262" s="238" t="s">
        <v>843</v>
      </c>
      <c r="H262" s="237" t="s">
        <v>844</v>
      </c>
      <c r="I262" s="130">
        <v>1</v>
      </c>
      <c r="J262" s="239">
        <v>0</v>
      </c>
      <c r="K262" s="240">
        <f t="shared" si="12"/>
        <v>0</v>
      </c>
      <c r="L262" s="241"/>
      <c r="M262" s="241"/>
      <c r="N262" s="241"/>
    </row>
    <row r="263" spans="2:14" s="129" customFormat="1" ht="39">
      <c r="B263" s="251"/>
      <c r="C263" s="251"/>
      <c r="D263" s="233" t="s">
        <v>65</v>
      </c>
      <c r="E263" s="226" t="s">
        <v>911</v>
      </c>
      <c r="F263" s="199" t="s">
        <v>2497</v>
      </c>
      <c r="G263" s="227" t="s">
        <v>843</v>
      </c>
      <c r="H263" s="251" t="s">
        <v>844</v>
      </c>
      <c r="I263" s="157">
        <v>1</v>
      </c>
      <c r="J263" s="224">
        <v>0</v>
      </c>
      <c r="K263" s="225">
        <f t="shared" si="12"/>
        <v>0</v>
      </c>
      <c r="L263" s="241"/>
      <c r="M263" s="241"/>
      <c r="N263" s="241"/>
    </row>
    <row r="264" spans="2:14" s="127" customFormat="1" ht="78.75">
      <c r="B264" s="251"/>
      <c r="C264" s="251"/>
      <c r="D264" s="233" t="s">
        <v>68</v>
      </c>
      <c r="E264" s="226" t="s">
        <v>913</v>
      </c>
      <c r="F264" s="199" t="s">
        <v>2498</v>
      </c>
      <c r="G264" s="227" t="s">
        <v>843</v>
      </c>
      <c r="H264" s="251" t="s">
        <v>844</v>
      </c>
      <c r="I264" s="157">
        <v>1</v>
      </c>
      <c r="J264" s="224">
        <v>0</v>
      </c>
      <c r="K264" s="225">
        <f>J264*I264</f>
        <v>0</v>
      </c>
      <c r="L264" s="342"/>
      <c r="M264" s="342"/>
      <c r="N264" s="342"/>
    </row>
    <row r="265" spans="2:14" s="127" customFormat="1" ht="66">
      <c r="B265" s="251"/>
      <c r="C265" s="251"/>
      <c r="D265" s="233" t="s">
        <v>391</v>
      </c>
      <c r="E265" s="226" t="s">
        <v>1271</v>
      </c>
      <c r="F265" s="199" t="s">
        <v>2549</v>
      </c>
      <c r="G265" s="227" t="s">
        <v>843</v>
      </c>
      <c r="H265" s="251" t="s">
        <v>844</v>
      </c>
      <c r="I265" s="157">
        <v>1</v>
      </c>
      <c r="J265" s="224">
        <v>0</v>
      </c>
      <c r="K265" s="225">
        <f>J265*I265</f>
        <v>0</v>
      </c>
      <c r="L265" s="342"/>
      <c r="M265" s="342"/>
      <c r="N265" s="342"/>
    </row>
    <row r="266" spans="2:14" s="129" customFormat="1" ht="39">
      <c r="B266" s="301"/>
      <c r="C266" s="301"/>
      <c r="D266" s="235" t="s">
        <v>394</v>
      </c>
      <c r="E266" s="235" t="s">
        <v>2615</v>
      </c>
      <c r="F266" s="143" t="s">
        <v>2614</v>
      </c>
      <c r="G266" s="300" t="s">
        <v>843</v>
      </c>
      <c r="H266" s="301" t="s">
        <v>844</v>
      </c>
      <c r="I266" s="144">
        <v>1</v>
      </c>
      <c r="J266" s="302">
        <v>0</v>
      </c>
      <c r="K266" s="230">
        <f>J266*I266</f>
        <v>0</v>
      </c>
      <c r="L266" s="241"/>
      <c r="M266" s="241"/>
      <c r="N266" s="241"/>
    </row>
    <row r="267" spans="2:14" s="129" customFormat="1" ht="12.75">
      <c r="B267" s="237"/>
      <c r="C267" s="237"/>
      <c r="D267" s="233"/>
      <c r="E267" s="233"/>
      <c r="F267" s="136"/>
      <c r="G267" s="238"/>
      <c r="H267" s="237"/>
      <c r="I267" s="130"/>
      <c r="J267" s="221" t="s">
        <v>1444</v>
      </c>
      <c r="K267" s="159">
        <f>SUM(K256:K266)</f>
        <v>11000</v>
      </c>
      <c r="L267" s="241"/>
      <c r="M267" s="241"/>
      <c r="N267" s="241"/>
    </row>
    <row r="268" ht="12.75">
      <c r="K268" s="116"/>
    </row>
    <row r="269" spans="10:11" ht="17.25">
      <c r="J269" s="119" t="s">
        <v>1445</v>
      </c>
      <c r="K269" s="66">
        <f>K267+K252+K192+K130+K97+K44</f>
        <v>11000</v>
      </c>
    </row>
    <row r="270" ht="12.75">
      <c r="K270" s="116"/>
    </row>
    <row r="271" ht="12.75">
      <c r="K271" s="116"/>
    </row>
    <row r="272" ht="12.75">
      <c r="K272" s="116"/>
    </row>
    <row r="273" ht="12.75">
      <c r="K273" s="116"/>
    </row>
    <row r="274" ht="12.75">
      <c r="K274" s="116"/>
    </row>
    <row r="275" ht="12.75">
      <c r="K275" s="116"/>
    </row>
    <row r="276" ht="12.75">
      <c r="K276" s="116"/>
    </row>
    <row r="277" ht="12.75">
      <c r="K277" s="116"/>
    </row>
    <row r="278" ht="12.75">
      <c r="K278" s="116"/>
    </row>
    <row r="279" ht="12.75">
      <c r="K279" s="116"/>
    </row>
    <row r="280" ht="12.75">
      <c r="K280" s="116"/>
    </row>
    <row r="281" ht="12.75">
      <c r="K281" s="116"/>
    </row>
    <row r="282" ht="12.75">
      <c r="K282" s="116"/>
    </row>
    <row r="283" ht="12.75">
      <c r="K283" s="116"/>
    </row>
    <row r="284" ht="12.75">
      <c r="K284" s="116"/>
    </row>
    <row r="285" ht="12.75">
      <c r="K285" s="116"/>
    </row>
    <row r="286" ht="12.75">
      <c r="K286" s="116"/>
    </row>
    <row r="287" ht="12.75">
      <c r="K287" s="116"/>
    </row>
    <row r="288" ht="12.75">
      <c r="K288" s="116"/>
    </row>
    <row r="289" ht="12.75">
      <c r="K289" s="116"/>
    </row>
    <row r="290" ht="12.75">
      <c r="K290" s="116"/>
    </row>
    <row r="291" ht="12.75">
      <c r="K291" s="116"/>
    </row>
    <row r="292" ht="12.75">
      <c r="K292" s="116"/>
    </row>
    <row r="293" ht="12.75">
      <c r="K293" s="116"/>
    </row>
    <row r="294" ht="12.75">
      <c r="K294" s="116"/>
    </row>
    <row r="295" ht="12.75">
      <c r="K295" s="116"/>
    </row>
    <row r="296" ht="12.75">
      <c r="K296" s="116"/>
    </row>
    <row r="297" ht="12.75">
      <c r="K297" s="116"/>
    </row>
    <row r="298" ht="12.75">
      <c r="K298" s="116"/>
    </row>
    <row r="299" ht="12.75">
      <c r="K299" s="116"/>
    </row>
    <row r="300" ht="12.75">
      <c r="K300" s="116"/>
    </row>
    <row r="301" ht="12.75">
      <c r="K301" s="116"/>
    </row>
    <row r="302" ht="12.75">
      <c r="K302" s="116"/>
    </row>
    <row r="303" ht="12.75">
      <c r="K303" s="116"/>
    </row>
    <row r="304" ht="12.75">
      <c r="K304" s="116"/>
    </row>
    <row r="305" ht="12.75">
      <c r="K305" s="116"/>
    </row>
    <row r="306" ht="12.75">
      <c r="K306" s="116"/>
    </row>
    <row r="307" ht="12.75">
      <c r="K307" s="116"/>
    </row>
    <row r="308" ht="12.75">
      <c r="K308" s="116"/>
    </row>
    <row r="309" ht="12.75">
      <c r="K309" s="116"/>
    </row>
    <row r="310" ht="12.75">
      <c r="K310" s="116"/>
    </row>
    <row r="311" ht="12.75">
      <c r="K311" s="116"/>
    </row>
    <row r="312" ht="12.75">
      <c r="K312" s="116"/>
    </row>
    <row r="313" ht="12.75">
      <c r="K313" s="116"/>
    </row>
    <row r="314" ht="12.75">
      <c r="K314" s="116"/>
    </row>
    <row r="315" ht="12.75">
      <c r="K315" s="116"/>
    </row>
    <row r="316" ht="12.75">
      <c r="K316" s="116"/>
    </row>
    <row r="317" ht="12.75">
      <c r="K317" s="116"/>
    </row>
    <row r="318" ht="12.75">
      <c r="K318" s="116"/>
    </row>
    <row r="319" ht="12.75">
      <c r="K319" s="116"/>
    </row>
    <row r="320" ht="12.75">
      <c r="K320" s="116"/>
    </row>
    <row r="321" ht="12.75">
      <c r="K321" s="116"/>
    </row>
    <row r="322" ht="12.75">
      <c r="K322" s="116"/>
    </row>
    <row r="323" ht="12.75">
      <c r="K323" s="116"/>
    </row>
    <row r="324" ht="12.75">
      <c r="K324" s="116"/>
    </row>
    <row r="325" ht="12.75">
      <c r="K325" s="116"/>
    </row>
    <row r="326" ht="12.75">
      <c r="K326" s="116"/>
    </row>
    <row r="327" ht="12.75">
      <c r="K327" s="116"/>
    </row>
    <row r="328" ht="12.75">
      <c r="K328" s="116"/>
    </row>
    <row r="329" ht="12.75">
      <c r="K329" s="116"/>
    </row>
    <row r="330" ht="12.75">
      <c r="K330" s="116"/>
    </row>
    <row r="331" ht="12.75">
      <c r="K331" s="116"/>
    </row>
    <row r="332" ht="12.75">
      <c r="K332" s="116"/>
    </row>
    <row r="333" ht="12.75">
      <c r="K333" s="116"/>
    </row>
    <row r="334" ht="12.75">
      <c r="K334" s="116"/>
    </row>
    <row r="335" ht="12.75">
      <c r="K335" s="116"/>
    </row>
    <row r="336" ht="12.75">
      <c r="K336" s="116"/>
    </row>
    <row r="337" ht="12.75">
      <c r="K337" s="116"/>
    </row>
    <row r="338" ht="12.75">
      <c r="K338" s="116"/>
    </row>
    <row r="339" ht="12.75">
      <c r="K339" s="116"/>
    </row>
    <row r="340" ht="12.75">
      <c r="K340" s="116"/>
    </row>
    <row r="341" ht="12.75">
      <c r="K341" s="116"/>
    </row>
    <row r="342" ht="12.75">
      <c r="K342" s="116"/>
    </row>
    <row r="343" ht="12.75">
      <c r="K343" s="116"/>
    </row>
    <row r="344" ht="12.75">
      <c r="K344" s="116"/>
    </row>
    <row r="345" ht="12.75">
      <c r="K345" s="116"/>
    </row>
    <row r="346" ht="12.75">
      <c r="K346" s="116"/>
    </row>
    <row r="347" ht="12.75">
      <c r="K347" s="116"/>
    </row>
    <row r="348" ht="12.75">
      <c r="K348" s="116"/>
    </row>
    <row r="349" ht="12.75">
      <c r="K349" s="116"/>
    </row>
    <row r="350" ht="12.75">
      <c r="K350" s="116"/>
    </row>
    <row r="351" ht="12.75">
      <c r="K351" s="116"/>
    </row>
    <row r="352" ht="12.75">
      <c r="K352" s="116"/>
    </row>
    <row r="353" ht="12.75">
      <c r="K353" s="116"/>
    </row>
    <row r="354" ht="12.75">
      <c r="K354" s="116"/>
    </row>
    <row r="355" ht="12.75">
      <c r="K355" s="116"/>
    </row>
    <row r="356" ht="12.75">
      <c r="K356" s="116"/>
    </row>
    <row r="357" ht="12.75">
      <c r="K357" s="116"/>
    </row>
    <row r="358" ht="12.75">
      <c r="K358" s="116"/>
    </row>
    <row r="359" ht="12.75">
      <c r="K359" s="116"/>
    </row>
    <row r="360" ht="12.75">
      <c r="K360" s="116"/>
    </row>
    <row r="361" ht="12.75">
      <c r="K361" s="116"/>
    </row>
    <row r="362" ht="12.75">
      <c r="K362" s="116"/>
    </row>
    <row r="363" ht="12.75">
      <c r="K363" s="116"/>
    </row>
    <row r="364" ht="12.75">
      <c r="K364" s="116"/>
    </row>
    <row r="365" ht="12.75">
      <c r="K365" s="116"/>
    </row>
    <row r="366" ht="12.75">
      <c r="K366" s="116"/>
    </row>
    <row r="367" ht="12.75">
      <c r="K367" s="116"/>
    </row>
    <row r="368" ht="12.75">
      <c r="K368" s="116"/>
    </row>
    <row r="369" ht="12.75">
      <c r="K369" s="116"/>
    </row>
    <row r="370" ht="12.75">
      <c r="K370" s="116"/>
    </row>
    <row r="371" ht="12.75">
      <c r="K371" s="116"/>
    </row>
    <row r="372" ht="12.75">
      <c r="K372" s="116"/>
    </row>
    <row r="373" ht="12.75">
      <c r="K373" s="116"/>
    </row>
    <row r="374" ht="12.75">
      <c r="K374" s="116"/>
    </row>
    <row r="375" ht="12.75">
      <c r="K375" s="116"/>
    </row>
    <row r="376" ht="12.75">
      <c r="K376" s="116"/>
    </row>
    <row r="377" ht="12.75">
      <c r="K377" s="116"/>
    </row>
    <row r="378" ht="12.75">
      <c r="K378" s="116"/>
    </row>
    <row r="379" ht="12.75">
      <c r="K379" s="116"/>
    </row>
    <row r="380" ht="12.75">
      <c r="K380" s="116"/>
    </row>
    <row r="381" ht="12.75">
      <c r="K381" s="116"/>
    </row>
    <row r="382" ht="12.75">
      <c r="K382" s="116"/>
    </row>
    <row r="383" ht="12.75">
      <c r="K383" s="116"/>
    </row>
    <row r="384" ht="12.75">
      <c r="K384" s="116"/>
    </row>
    <row r="385" ht="12.75">
      <c r="K385" s="116"/>
    </row>
    <row r="386" ht="12.75">
      <c r="K386" s="116"/>
    </row>
    <row r="387" ht="12.75">
      <c r="K387" s="116"/>
    </row>
    <row r="388" ht="12.75">
      <c r="K388" s="116"/>
    </row>
    <row r="389" ht="12.75">
      <c r="K389" s="116"/>
    </row>
    <row r="390" ht="12.75">
      <c r="K390" s="116"/>
    </row>
    <row r="391" ht="12.75">
      <c r="K391" s="116"/>
    </row>
    <row r="392" ht="12.75">
      <c r="K392" s="116"/>
    </row>
    <row r="393" ht="12.75">
      <c r="K393" s="116"/>
    </row>
    <row r="394" ht="12.75">
      <c r="K394" s="116"/>
    </row>
    <row r="395" ht="12.75">
      <c r="K395" s="116"/>
    </row>
    <row r="396" ht="12.75">
      <c r="K396" s="116"/>
    </row>
    <row r="397" ht="12.75">
      <c r="K397" s="116"/>
    </row>
    <row r="398" ht="12.75">
      <c r="K398" s="116"/>
    </row>
    <row r="399" ht="12.75">
      <c r="K399" s="116"/>
    </row>
    <row r="400" ht="12.75">
      <c r="K400" s="116"/>
    </row>
    <row r="401" ht="12.75">
      <c r="K401" s="116"/>
    </row>
    <row r="402" ht="12.75">
      <c r="K402" s="116"/>
    </row>
    <row r="403" ht="12.75">
      <c r="K403" s="116"/>
    </row>
    <row r="404" ht="12.75">
      <c r="K404" s="116"/>
    </row>
    <row r="405" ht="12.75">
      <c r="K405" s="116"/>
    </row>
    <row r="406" ht="12.75">
      <c r="K406" s="116"/>
    </row>
    <row r="407" ht="12.75">
      <c r="K407" s="116"/>
    </row>
    <row r="408" ht="12.75">
      <c r="K408" s="116"/>
    </row>
    <row r="409" ht="12.75">
      <c r="K409" s="116"/>
    </row>
    <row r="410" ht="12.75">
      <c r="K410" s="116"/>
    </row>
    <row r="411" ht="12.75">
      <c r="K411" s="116"/>
    </row>
    <row r="412" ht="12.75">
      <c r="K412" s="116"/>
    </row>
    <row r="413" ht="12.75">
      <c r="K413" s="116"/>
    </row>
    <row r="414" ht="12.75">
      <c r="K414" s="116"/>
    </row>
    <row r="415" ht="12.75">
      <c r="K415" s="116"/>
    </row>
    <row r="416" ht="12.75">
      <c r="K416" s="116"/>
    </row>
    <row r="417" ht="12.75">
      <c r="K417" s="116"/>
    </row>
    <row r="418" ht="12.75">
      <c r="K418" s="116"/>
    </row>
    <row r="419" ht="12.75">
      <c r="K419" s="116"/>
    </row>
    <row r="420" ht="12.75">
      <c r="K420" s="116"/>
    </row>
    <row r="421" ht="12.75">
      <c r="K421" s="116"/>
    </row>
    <row r="422" ht="12.75">
      <c r="K422" s="116"/>
    </row>
    <row r="423" ht="12.75">
      <c r="K423" s="116"/>
    </row>
    <row r="424" ht="12.75">
      <c r="K424" s="116"/>
    </row>
    <row r="425" ht="12.75">
      <c r="K425" s="116"/>
    </row>
    <row r="426" ht="12.75">
      <c r="K426" s="116"/>
    </row>
    <row r="427" ht="12.75">
      <c r="K427" s="116"/>
    </row>
    <row r="428" ht="12.75">
      <c r="K428" s="116"/>
    </row>
    <row r="429" ht="12.75">
      <c r="K429" s="116"/>
    </row>
    <row r="430" ht="12.75">
      <c r="K430" s="116"/>
    </row>
    <row r="431" ht="12.75">
      <c r="K431" s="116"/>
    </row>
    <row r="432" ht="12.75">
      <c r="K432" s="116"/>
    </row>
    <row r="433" ht="12.75">
      <c r="K433" s="116"/>
    </row>
    <row r="434" ht="12.75">
      <c r="K434" s="116"/>
    </row>
    <row r="435" ht="12.75">
      <c r="K435" s="116"/>
    </row>
    <row r="436" ht="12.75">
      <c r="K436" s="116"/>
    </row>
    <row r="437" ht="12.75">
      <c r="K437" s="116"/>
    </row>
    <row r="438" ht="12.75">
      <c r="K438" s="116"/>
    </row>
    <row r="439" ht="12.75">
      <c r="K439" s="116"/>
    </row>
    <row r="440" ht="12.75">
      <c r="K440" s="116"/>
    </row>
    <row r="441" ht="12.75">
      <c r="K441" s="116"/>
    </row>
    <row r="442" ht="12.75">
      <c r="K442" s="116"/>
    </row>
    <row r="443" ht="12.75">
      <c r="K443" s="116"/>
    </row>
    <row r="444" ht="12.75">
      <c r="K444" s="116"/>
    </row>
    <row r="445" ht="12.75">
      <c r="K445" s="116"/>
    </row>
    <row r="446" ht="12.75">
      <c r="K446" s="116"/>
    </row>
    <row r="447" ht="12.75">
      <c r="K447" s="116"/>
    </row>
    <row r="448" ht="12.75">
      <c r="K448" s="116"/>
    </row>
    <row r="449" ht="12.75">
      <c r="K449" s="116"/>
    </row>
    <row r="450" ht="12.75">
      <c r="K450" s="116"/>
    </row>
    <row r="451" ht="12.75">
      <c r="K451" s="116"/>
    </row>
    <row r="452" ht="12.75">
      <c r="K452" s="116"/>
    </row>
    <row r="453" ht="12.75">
      <c r="K453" s="116"/>
    </row>
    <row r="454" ht="12.75">
      <c r="K454" s="116"/>
    </row>
    <row r="460" ht="12.75">
      <c r="U460" s="120"/>
    </row>
  </sheetData>
  <sheetProtection/>
  <autoFilter ref="B1:U1"/>
  <printOptions/>
  <pageMargins left="0.7086614173228347" right="0.1968503937007874" top="0.7480314960629921" bottom="0.7480314960629921" header="0.31496062992125984" footer="0.31496062992125984"/>
  <pageSetup fitToHeight="0"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B1:V364"/>
  <sheetViews>
    <sheetView zoomScalePageLayoutView="0" workbookViewId="0" topLeftCell="B1">
      <selection activeCell="J164" sqref="J164"/>
    </sheetView>
  </sheetViews>
  <sheetFormatPr defaultColWidth="9.140625" defaultRowHeight="12.75"/>
  <cols>
    <col min="1" max="1" width="2.7109375" style="77" customWidth="1"/>
    <col min="2" max="2" width="15.7109375" style="45" customWidth="1"/>
    <col min="3" max="3" width="9.57421875" style="45" hidden="1" customWidth="1"/>
    <col min="4" max="4" width="10.7109375" style="194" customWidth="1"/>
    <col min="5" max="5" width="15.7109375" style="194" customWidth="1"/>
    <col min="6" max="6" width="60.7109375" style="113" customWidth="1"/>
    <col min="7" max="7" width="9.7109375" style="118" customWidth="1"/>
    <col min="8" max="8" width="10.8515625" style="45" hidden="1" customWidth="1"/>
    <col min="9" max="9" width="15.7109375" style="220" customWidth="1"/>
    <col min="10" max="10" width="20.7109375" style="252" customWidth="1"/>
    <col min="11" max="11" width="25.7109375" style="77" customWidth="1"/>
    <col min="12" max="12" width="60.7109375" style="55" hidden="1" customWidth="1"/>
    <col min="13" max="14" width="45.7109375" style="55" hidden="1" customWidth="1"/>
    <col min="15" max="19" width="0" style="77" hidden="1" customWidth="1"/>
    <col min="20" max="16384" width="9.140625" style="77" customWidth="1"/>
  </cols>
  <sheetData>
    <row r="1" spans="2:14" s="3" customFormat="1" ht="15" thickBot="1">
      <c r="B1" s="7" t="s">
        <v>993</v>
      </c>
      <c r="C1" s="7" t="s">
        <v>16</v>
      </c>
      <c r="D1" s="96" t="s">
        <v>0</v>
      </c>
      <c r="E1" s="96" t="s">
        <v>13</v>
      </c>
      <c r="F1" s="115" t="s">
        <v>9</v>
      </c>
      <c r="G1" s="16" t="s">
        <v>14</v>
      </c>
      <c r="H1" s="7" t="s">
        <v>17</v>
      </c>
      <c r="I1" s="22" t="s">
        <v>8</v>
      </c>
      <c r="J1" s="23" t="s">
        <v>15</v>
      </c>
      <c r="K1" s="23" t="s">
        <v>98</v>
      </c>
      <c r="L1" s="9" t="s">
        <v>10</v>
      </c>
      <c r="M1" s="9" t="s">
        <v>11</v>
      </c>
      <c r="N1" s="9" t="s">
        <v>12</v>
      </c>
    </row>
    <row r="3" spans="2:15" s="2" customFormat="1" ht="17.25">
      <c r="B3" s="6" t="s">
        <v>1945</v>
      </c>
      <c r="C3" s="6"/>
      <c r="D3" s="98"/>
      <c r="E3" s="98"/>
      <c r="F3" s="107"/>
      <c r="G3" s="15"/>
      <c r="H3" s="6"/>
      <c r="I3" s="21"/>
      <c r="J3" s="12"/>
      <c r="L3" s="8"/>
      <c r="M3" s="8"/>
      <c r="N3" s="8"/>
      <c r="O3" s="2">
        <v>27898</v>
      </c>
    </row>
    <row r="4" ht="12.75">
      <c r="O4" s="77">
        <v>27898</v>
      </c>
    </row>
    <row r="5" spans="2:15" ht="17.25">
      <c r="B5" s="6" t="s">
        <v>1947</v>
      </c>
      <c r="K5" s="116"/>
      <c r="O5" s="77">
        <v>28145</v>
      </c>
    </row>
    <row r="6" spans="2:11" ht="17.25">
      <c r="B6" s="6"/>
      <c r="K6" s="116"/>
    </row>
    <row r="7" spans="2:15" ht="17.25">
      <c r="B7" s="6" t="s">
        <v>1948</v>
      </c>
      <c r="K7" s="116"/>
      <c r="O7" s="77">
        <v>28146</v>
      </c>
    </row>
    <row r="8" ht="12.75">
      <c r="K8" s="116"/>
    </row>
    <row r="9" spans="2:15" ht="12.75">
      <c r="B9" s="45" t="s">
        <v>1949</v>
      </c>
      <c r="K9" s="116"/>
      <c r="O9" s="77">
        <v>28931</v>
      </c>
    </row>
    <row r="10" spans="2:15" ht="12.75">
      <c r="B10" s="45" t="s">
        <v>1056</v>
      </c>
      <c r="K10" s="116"/>
      <c r="O10" s="77">
        <v>28934</v>
      </c>
    </row>
    <row r="11" spans="2:15" ht="12.75">
      <c r="B11" s="45" t="s">
        <v>1057</v>
      </c>
      <c r="C11" s="45" t="s">
        <v>1058</v>
      </c>
      <c r="K11" s="116"/>
      <c r="O11" s="77">
        <v>28935</v>
      </c>
    </row>
    <row r="12" spans="4:18" ht="12.75">
      <c r="D12" s="194" t="s">
        <v>19</v>
      </c>
      <c r="E12" s="194" t="s">
        <v>1059</v>
      </c>
      <c r="F12" s="113" t="s">
        <v>1060</v>
      </c>
      <c r="G12" s="118" t="s">
        <v>34</v>
      </c>
      <c r="H12" s="45" t="s">
        <v>34</v>
      </c>
      <c r="I12" s="220">
        <v>22</v>
      </c>
      <c r="J12" s="252">
        <v>0</v>
      </c>
      <c r="K12" s="116">
        <f>J12*I12</f>
        <v>0</v>
      </c>
      <c r="O12" s="77">
        <v>68791</v>
      </c>
      <c r="P12" s="77">
        <v>28935</v>
      </c>
      <c r="R12" s="77">
        <v>5636</v>
      </c>
    </row>
    <row r="13" spans="2:22" ht="26.25">
      <c r="B13" s="262"/>
      <c r="C13" s="262"/>
      <c r="D13" s="142" t="s">
        <v>24</v>
      </c>
      <c r="E13" s="142" t="s">
        <v>2172</v>
      </c>
      <c r="F13" s="331" t="s">
        <v>2173</v>
      </c>
      <c r="G13" s="312" t="s">
        <v>34</v>
      </c>
      <c r="H13" s="262" t="s">
        <v>34</v>
      </c>
      <c r="I13" s="219">
        <v>26</v>
      </c>
      <c r="J13" s="266">
        <v>0</v>
      </c>
      <c r="K13" s="162">
        <f>J13*I13</f>
        <v>0</v>
      </c>
      <c r="O13" s="77">
        <v>67191</v>
      </c>
      <c r="P13" s="77">
        <v>28122</v>
      </c>
      <c r="R13" s="77">
        <v>5634</v>
      </c>
      <c r="V13" s="220"/>
    </row>
    <row r="14" spans="10:11" ht="12.75">
      <c r="J14" s="32" t="s">
        <v>1061</v>
      </c>
      <c r="K14" s="27">
        <f>SUM(K12:K13)</f>
        <v>0</v>
      </c>
    </row>
    <row r="15" ht="12.75">
      <c r="K15" s="116"/>
    </row>
    <row r="16" ht="12.75">
      <c r="K16" s="116"/>
    </row>
    <row r="17" spans="2:15" ht="12.75">
      <c r="B17" s="45" t="s">
        <v>1062</v>
      </c>
      <c r="K17" s="116"/>
      <c r="O17" s="77">
        <v>28936</v>
      </c>
    </row>
    <row r="18" spans="2:18" ht="12.75">
      <c r="B18" s="262"/>
      <c r="C18" s="262"/>
      <c r="D18" s="142" t="s">
        <v>19</v>
      </c>
      <c r="E18" s="142" t="s">
        <v>1013</v>
      </c>
      <c r="F18" s="331" t="s">
        <v>1014</v>
      </c>
      <c r="G18" s="312" t="s">
        <v>39</v>
      </c>
      <c r="H18" s="262" t="s">
        <v>39</v>
      </c>
      <c r="I18" s="219">
        <v>85</v>
      </c>
      <c r="J18" s="266">
        <v>0</v>
      </c>
      <c r="K18" s="162">
        <f>J18*I18</f>
        <v>0</v>
      </c>
      <c r="O18" s="77">
        <v>68781</v>
      </c>
      <c r="P18" s="77">
        <v>28936</v>
      </c>
      <c r="R18" s="77">
        <v>6226</v>
      </c>
    </row>
    <row r="19" spans="10:11" ht="12.75">
      <c r="J19" s="32" t="s">
        <v>1063</v>
      </c>
      <c r="K19" s="27">
        <f>SUM(K18)</f>
        <v>0</v>
      </c>
    </row>
    <row r="20" ht="12.75">
      <c r="K20" s="116"/>
    </row>
    <row r="21" ht="12.75">
      <c r="K21" s="116"/>
    </row>
    <row r="22" spans="2:15" ht="12.75">
      <c r="B22" s="45" t="s">
        <v>1064</v>
      </c>
      <c r="K22" s="116"/>
      <c r="O22" s="77">
        <v>28937</v>
      </c>
    </row>
    <row r="23" spans="4:18" ht="12.75">
      <c r="D23" s="194" t="s">
        <v>19</v>
      </c>
      <c r="E23" s="194" t="s">
        <v>1065</v>
      </c>
      <c r="F23" s="113" t="s">
        <v>1066</v>
      </c>
      <c r="G23" s="118" t="s">
        <v>34</v>
      </c>
      <c r="H23" s="45" t="s">
        <v>34</v>
      </c>
      <c r="I23" s="220">
        <v>22</v>
      </c>
      <c r="J23" s="252">
        <v>0</v>
      </c>
      <c r="K23" s="116">
        <f>J23*I23</f>
        <v>0</v>
      </c>
      <c r="O23" s="77">
        <v>68792</v>
      </c>
      <c r="P23" s="77">
        <v>28937</v>
      </c>
      <c r="R23" s="77">
        <v>6606</v>
      </c>
    </row>
    <row r="24" spans="2:22" s="129" customFormat="1" ht="12.75">
      <c r="B24" s="237"/>
      <c r="C24" s="237"/>
      <c r="D24" s="233" t="s">
        <v>24</v>
      </c>
      <c r="E24" s="233" t="s">
        <v>2179</v>
      </c>
      <c r="F24" s="136" t="s">
        <v>2180</v>
      </c>
      <c r="G24" s="238" t="s">
        <v>34</v>
      </c>
      <c r="H24" s="237" t="s">
        <v>34</v>
      </c>
      <c r="I24" s="130">
        <v>26</v>
      </c>
      <c r="J24" s="239">
        <v>0</v>
      </c>
      <c r="K24" s="240">
        <f>J24*I24</f>
        <v>0</v>
      </c>
      <c r="L24" s="241"/>
      <c r="M24" s="241"/>
      <c r="N24" s="241"/>
      <c r="O24" s="129">
        <v>67208</v>
      </c>
      <c r="P24" s="129">
        <v>28127</v>
      </c>
      <c r="R24" s="129">
        <v>6608</v>
      </c>
      <c r="V24" s="130"/>
    </row>
    <row r="25" spans="2:18" ht="12.75">
      <c r="B25" s="262"/>
      <c r="C25" s="262"/>
      <c r="D25" s="142" t="s">
        <v>27</v>
      </c>
      <c r="E25" s="142" t="s">
        <v>1023</v>
      </c>
      <c r="F25" s="331" t="s">
        <v>1067</v>
      </c>
      <c r="G25" s="312" t="s">
        <v>34</v>
      </c>
      <c r="H25" s="262" t="s">
        <v>39</v>
      </c>
      <c r="I25" s="219">
        <v>48</v>
      </c>
      <c r="J25" s="266">
        <v>0</v>
      </c>
      <c r="K25" s="162">
        <f>J25*I25</f>
        <v>0</v>
      </c>
      <c r="O25" s="77">
        <v>68785</v>
      </c>
      <c r="P25" s="77">
        <v>28937</v>
      </c>
      <c r="R25" s="77">
        <v>6614</v>
      </c>
    </row>
    <row r="26" spans="10:11" ht="12.75">
      <c r="J26" s="32" t="s">
        <v>1068</v>
      </c>
      <c r="K26" s="27">
        <f>SUM(K23:K25)</f>
        <v>0</v>
      </c>
    </row>
    <row r="27" spans="10:11" ht="12.75">
      <c r="J27" s="32" t="s">
        <v>1069</v>
      </c>
      <c r="K27" s="27">
        <f>K26+K19+K14</f>
        <v>0</v>
      </c>
    </row>
    <row r="28" ht="12.75">
      <c r="K28" s="116"/>
    </row>
    <row r="29" ht="12.75">
      <c r="K29" s="116"/>
    </row>
    <row r="30" spans="2:15" ht="12.75">
      <c r="B30" s="45" t="s">
        <v>1070</v>
      </c>
      <c r="K30" s="116"/>
      <c r="O30" s="77">
        <v>28938</v>
      </c>
    </row>
    <row r="31" spans="2:15" ht="12.75">
      <c r="B31" s="45" t="s">
        <v>1071</v>
      </c>
      <c r="K31" s="116"/>
      <c r="O31" s="77">
        <v>28939</v>
      </c>
    </row>
    <row r="32" spans="2:18" ht="26.25">
      <c r="B32" s="262"/>
      <c r="C32" s="262"/>
      <c r="D32" s="142" t="s">
        <v>19</v>
      </c>
      <c r="E32" s="142" t="s">
        <v>1035</v>
      </c>
      <c r="F32" s="331" t="s">
        <v>1036</v>
      </c>
      <c r="G32" s="312" t="s">
        <v>34</v>
      </c>
      <c r="H32" s="262" t="s">
        <v>34</v>
      </c>
      <c r="I32" s="219">
        <v>15</v>
      </c>
      <c r="J32" s="266">
        <v>0</v>
      </c>
      <c r="K32" s="162">
        <f>J32*I32</f>
        <v>0</v>
      </c>
      <c r="O32" s="77">
        <v>68787</v>
      </c>
      <c r="P32" s="77">
        <v>28939</v>
      </c>
      <c r="R32" s="77">
        <v>6636</v>
      </c>
    </row>
    <row r="33" spans="10:11" ht="12.75">
      <c r="J33" s="32" t="s">
        <v>1072</v>
      </c>
      <c r="K33" s="27">
        <f>SUM(K32)</f>
        <v>0</v>
      </c>
    </row>
    <row r="34" ht="12.75">
      <c r="K34" s="116"/>
    </row>
    <row r="35" ht="12.75">
      <c r="K35" s="116"/>
    </row>
    <row r="36" spans="2:15" ht="12.75">
      <c r="B36" s="45" t="s">
        <v>1073</v>
      </c>
      <c r="K36" s="116"/>
      <c r="O36" s="77">
        <v>28940</v>
      </c>
    </row>
    <row r="37" spans="2:18" ht="26.25">
      <c r="B37" s="262"/>
      <c r="C37" s="262"/>
      <c r="D37" s="142" t="s">
        <v>19</v>
      </c>
      <c r="E37" s="142" t="s">
        <v>1039</v>
      </c>
      <c r="F37" s="331" t="s">
        <v>1040</v>
      </c>
      <c r="G37" s="312" t="s">
        <v>39</v>
      </c>
      <c r="H37" s="262" t="s">
        <v>39</v>
      </c>
      <c r="I37" s="219">
        <v>95</v>
      </c>
      <c r="J37" s="266">
        <v>0</v>
      </c>
      <c r="K37" s="162">
        <f>J37*I37</f>
        <v>0</v>
      </c>
      <c r="O37" s="77">
        <v>68788</v>
      </c>
      <c r="P37" s="77">
        <v>28940</v>
      </c>
      <c r="R37" s="77">
        <v>12304</v>
      </c>
    </row>
    <row r="38" spans="10:11" ht="12.75">
      <c r="J38" s="32" t="s">
        <v>1074</v>
      </c>
      <c r="K38" s="27">
        <f>SUM(K37)</f>
        <v>0</v>
      </c>
    </row>
    <row r="39" ht="12.75">
      <c r="K39" s="116"/>
    </row>
    <row r="40" ht="12.75">
      <c r="K40" s="116"/>
    </row>
    <row r="41" spans="2:15" ht="12.75">
      <c r="B41" s="45" t="s">
        <v>1075</v>
      </c>
      <c r="K41" s="116"/>
      <c r="O41" s="77">
        <v>28941</v>
      </c>
    </row>
    <row r="42" spans="2:18" ht="26.25">
      <c r="B42" s="262"/>
      <c r="C42" s="262"/>
      <c r="D42" s="142" t="s">
        <v>19</v>
      </c>
      <c r="E42" s="142" t="s">
        <v>1045</v>
      </c>
      <c r="F42" s="331" t="s">
        <v>1046</v>
      </c>
      <c r="G42" s="312" t="s">
        <v>112</v>
      </c>
      <c r="H42" s="262" t="s">
        <v>39</v>
      </c>
      <c r="I42" s="219">
        <v>90</v>
      </c>
      <c r="J42" s="266">
        <v>0</v>
      </c>
      <c r="K42" s="162">
        <f>J42*I42</f>
        <v>0</v>
      </c>
      <c r="O42" s="77">
        <v>68789</v>
      </c>
      <c r="P42" s="77">
        <v>28941</v>
      </c>
      <c r="R42" s="77">
        <v>7421</v>
      </c>
    </row>
    <row r="43" spans="10:11" ht="12.75">
      <c r="J43" s="32" t="s">
        <v>1076</v>
      </c>
      <c r="K43" s="27">
        <f>SUM(K42)</f>
        <v>0</v>
      </c>
    </row>
    <row r="44" spans="10:11" ht="12.75">
      <c r="J44" s="32" t="s">
        <v>1077</v>
      </c>
      <c r="K44" s="27">
        <f>K43+K38+K33</f>
        <v>0</v>
      </c>
    </row>
    <row r="45" ht="12.75">
      <c r="K45" s="116"/>
    </row>
    <row r="46" ht="12.75">
      <c r="K46" s="116"/>
    </row>
    <row r="47" spans="2:15" ht="12.75">
      <c r="B47" s="45" t="s">
        <v>1078</v>
      </c>
      <c r="K47" s="116"/>
      <c r="O47" s="77">
        <v>31263</v>
      </c>
    </row>
    <row r="48" spans="2:15" ht="12.75">
      <c r="B48" s="45" t="s">
        <v>1079</v>
      </c>
      <c r="C48" s="45" t="s">
        <v>1080</v>
      </c>
      <c r="K48" s="116"/>
      <c r="O48" s="77">
        <v>31264</v>
      </c>
    </row>
    <row r="49" spans="4:18" ht="39">
      <c r="D49" s="194" t="s">
        <v>19</v>
      </c>
      <c r="E49" s="194" t="s">
        <v>1081</v>
      </c>
      <c r="F49" s="113" t="s">
        <v>1082</v>
      </c>
      <c r="G49" s="118" t="s">
        <v>21</v>
      </c>
      <c r="H49" s="45" t="s">
        <v>22</v>
      </c>
      <c r="I49" s="220">
        <v>1</v>
      </c>
      <c r="J49" s="252">
        <v>0</v>
      </c>
      <c r="K49" s="116">
        <f>J49*I49</f>
        <v>0</v>
      </c>
      <c r="O49" s="77">
        <v>72866</v>
      </c>
      <c r="P49" s="77">
        <v>31264</v>
      </c>
      <c r="R49" s="77">
        <v>26408</v>
      </c>
    </row>
    <row r="50" spans="2:18" ht="26.25">
      <c r="B50" s="262"/>
      <c r="C50" s="262"/>
      <c r="D50" s="142" t="s">
        <v>24</v>
      </c>
      <c r="E50" s="142" t="s">
        <v>1083</v>
      </c>
      <c r="F50" s="331" t="s">
        <v>1084</v>
      </c>
      <c r="G50" s="312" t="s">
        <v>21</v>
      </c>
      <c r="H50" s="262" t="s">
        <v>22</v>
      </c>
      <c r="I50" s="219">
        <v>1</v>
      </c>
      <c r="J50" s="266">
        <v>0</v>
      </c>
      <c r="K50" s="162">
        <f>J50*I50</f>
        <v>0</v>
      </c>
      <c r="O50" s="77">
        <v>72867</v>
      </c>
      <c r="P50" s="77">
        <v>31264</v>
      </c>
      <c r="R50" s="77">
        <v>10765</v>
      </c>
    </row>
    <row r="51" spans="10:11" ht="12.75">
      <c r="J51" s="32" t="s">
        <v>1085</v>
      </c>
      <c r="K51" s="27">
        <f>SUM(K49:K50)</f>
        <v>0</v>
      </c>
    </row>
    <row r="52" spans="10:11" ht="12.75">
      <c r="J52" s="32" t="s">
        <v>1086</v>
      </c>
      <c r="K52" s="27">
        <f>K51</f>
        <v>0</v>
      </c>
    </row>
    <row r="53" spans="10:11" ht="12.75">
      <c r="J53" s="32" t="s">
        <v>1087</v>
      </c>
      <c r="K53" s="27">
        <f>K52+K44+K27</f>
        <v>0</v>
      </c>
    </row>
    <row r="54" ht="12.75">
      <c r="K54" s="116"/>
    </row>
    <row r="55" ht="12.75">
      <c r="K55" s="116"/>
    </row>
    <row r="56" spans="2:15" ht="12.75">
      <c r="B56" s="45" t="s">
        <v>1088</v>
      </c>
      <c r="K56" s="116"/>
      <c r="O56" s="77">
        <v>28919</v>
      </c>
    </row>
    <row r="57" spans="2:15" ht="12.75">
      <c r="B57" s="45" t="s">
        <v>1089</v>
      </c>
      <c r="K57" s="116"/>
      <c r="O57" s="77">
        <v>28922</v>
      </c>
    </row>
    <row r="58" spans="2:15" ht="12.75">
      <c r="B58" s="45" t="s">
        <v>1090</v>
      </c>
      <c r="C58" s="45" t="s">
        <v>1058</v>
      </c>
      <c r="K58" s="116"/>
      <c r="O58" s="77">
        <v>28923</v>
      </c>
    </row>
    <row r="59" spans="4:18" ht="12.75">
      <c r="D59" s="194" t="s">
        <v>19</v>
      </c>
      <c r="E59" s="194" t="s">
        <v>1059</v>
      </c>
      <c r="F59" s="113" t="s">
        <v>1060</v>
      </c>
      <c r="G59" s="118" t="s">
        <v>34</v>
      </c>
      <c r="H59" s="45" t="s">
        <v>34</v>
      </c>
      <c r="I59" s="220">
        <v>32</v>
      </c>
      <c r="J59" s="252">
        <v>0</v>
      </c>
      <c r="K59" s="116">
        <f>J59*I59</f>
        <v>0</v>
      </c>
      <c r="O59" s="77">
        <v>68765</v>
      </c>
      <c r="P59" s="77">
        <v>28923</v>
      </c>
      <c r="R59" s="77">
        <v>5636</v>
      </c>
    </row>
    <row r="60" spans="2:22" ht="26.25">
      <c r="B60" s="262"/>
      <c r="C60" s="262"/>
      <c r="D60" s="142" t="s">
        <v>24</v>
      </c>
      <c r="E60" s="142" t="s">
        <v>2172</v>
      </c>
      <c r="F60" s="331" t="s">
        <v>2173</v>
      </c>
      <c r="G60" s="312" t="s">
        <v>34</v>
      </c>
      <c r="H60" s="262" t="s">
        <v>34</v>
      </c>
      <c r="I60" s="219">
        <v>33</v>
      </c>
      <c r="J60" s="266">
        <v>0</v>
      </c>
      <c r="K60" s="162">
        <f>J60*I60</f>
        <v>0</v>
      </c>
      <c r="O60" s="77">
        <v>67191</v>
      </c>
      <c r="P60" s="77">
        <v>28122</v>
      </c>
      <c r="R60" s="77">
        <v>5634</v>
      </c>
      <c r="V60" s="220"/>
    </row>
    <row r="61" spans="10:11" ht="12.75">
      <c r="J61" s="32" t="s">
        <v>1091</v>
      </c>
      <c r="K61" s="27">
        <f>SUM(K59:K60)</f>
        <v>0</v>
      </c>
    </row>
    <row r="62" ht="12.75">
      <c r="K62" s="116"/>
    </row>
    <row r="63" ht="12.75">
      <c r="K63" s="116"/>
    </row>
    <row r="64" spans="2:15" ht="12.75">
      <c r="B64" s="45" t="s">
        <v>1092</v>
      </c>
      <c r="K64" s="116"/>
      <c r="O64" s="77">
        <v>28924</v>
      </c>
    </row>
    <row r="65" spans="2:18" ht="12.75">
      <c r="B65" s="262"/>
      <c r="C65" s="262"/>
      <c r="D65" s="142" t="s">
        <v>19</v>
      </c>
      <c r="E65" s="142" t="s">
        <v>1013</v>
      </c>
      <c r="F65" s="331" t="s">
        <v>1014</v>
      </c>
      <c r="G65" s="312" t="s">
        <v>39</v>
      </c>
      <c r="H65" s="262" t="s">
        <v>39</v>
      </c>
      <c r="I65" s="219">
        <v>96</v>
      </c>
      <c r="J65" s="266">
        <v>0</v>
      </c>
      <c r="K65" s="162">
        <f>J65*I65</f>
        <v>0</v>
      </c>
      <c r="O65" s="77">
        <v>68767</v>
      </c>
      <c r="P65" s="77">
        <v>28924</v>
      </c>
      <c r="R65" s="77">
        <v>6226</v>
      </c>
    </row>
    <row r="66" spans="10:11" ht="12.75">
      <c r="J66" s="32">
        <v>0</v>
      </c>
      <c r="K66" s="27">
        <f>SUM(K65)</f>
        <v>0</v>
      </c>
    </row>
    <row r="67" ht="12.75">
      <c r="K67" s="116"/>
    </row>
    <row r="68" ht="12.75">
      <c r="K68" s="116"/>
    </row>
    <row r="69" spans="2:15" ht="12.75">
      <c r="B69" s="45" t="s">
        <v>1093</v>
      </c>
      <c r="K69" s="116"/>
      <c r="O69" s="77">
        <v>28925</v>
      </c>
    </row>
    <row r="70" spans="4:18" ht="12.75">
      <c r="D70" s="194" t="s">
        <v>19</v>
      </c>
      <c r="E70" s="194" t="s">
        <v>1065</v>
      </c>
      <c r="F70" s="113" t="s">
        <v>1066</v>
      </c>
      <c r="G70" s="118" t="s">
        <v>34</v>
      </c>
      <c r="H70" s="45" t="s">
        <v>34</v>
      </c>
      <c r="I70" s="220">
        <v>32</v>
      </c>
      <c r="J70" s="252">
        <v>0</v>
      </c>
      <c r="K70" s="116">
        <f>J70*I70</f>
        <v>0</v>
      </c>
      <c r="O70" s="77">
        <v>68769</v>
      </c>
      <c r="P70" s="77">
        <v>28925</v>
      </c>
      <c r="R70" s="77">
        <v>6606</v>
      </c>
    </row>
    <row r="71" spans="2:22" s="129" customFormat="1" ht="12.75">
      <c r="B71" s="237"/>
      <c r="C71" s="237"/>
      <c r="D71" s="233" t="s">
        <v>24</v>
      </c>
      <c r="E71" s="233" t="s">
        <v>2179</v>
      </c>
      <c r="F71" s="136" t="s">
        <v>2180</v>
      </c>
      <c r="G71" s="238" t="s">
        <v>34</v>
      </c>
      <c r="H71" s="237" t="s">
        <v>34</v>
      </c>
      <c r="I71" s="130">
        <v>33</v>
      </c>
      <c r="J71" s="239">
        <v>0</v>
      </c>
      <c r="K71" s="240">
        <f>J71*I71</f>
        <v>0</v>
      </c>
      <c r="L71" s="241"/>
      <c r="M71" s="241"/>
      <c r="N71" s="241"/>
      <c r="O71" s="129">
        <v>67208</v>
      </c>
      <c r="P71" s="129">
        <v>28127</v>
      </c>
      <c r="R71" s="129">
        <v>6608</v>
      </c>
      <c r="V71" s="130"/>
    </row>
    <row r="72" spans="2:18" ht="12.75">
      <c r="B72" s="262"/>
      <c r="C72" s="262"/>
      <c r="D72" s="142" t="s">
        <v>27</v>
      </c>
      <c r="E72" s="142" t="s">
        <v>1023</v>
      </c>
      <c r="F72" s="331" t="s">
        <v>1067</v>
      </c>
      <c r="G72" s="312" t="s">
        <v>34</v>
      </c>
      <c r="H72" s="262" t="s">
        <v>39</v>
      </c>
      <c r="I72" s="219">
        <v>65</v>
      </c>
      <c r="J72" s="266">
        <v>0</v>
      </c>
      <c r="K72" s="162">
        <f>J72*I72</f>
        <v>0</v>
      </c>
      <c r="O72" s="77">
        <v>68771</v>
      </c>
      <c r="P72" s="77">
        <v>28925</v>
      </c>
      <c r="R72" s="77">
        <v>6614</v>
      </c>
    </row>
    <row r="73" spans="10:11" ht="12.75">
      <c r="J73" s="32" t="s">
        <v>1094</v>
      </c>
      <c r="K73" s="27">
        <f>SUM(K70:K72)</f>
        <v>0</v>
      </c>
    </row>
    <row r="74" spans="10:11" ht="12.75">
      <c r="J74" s="32" t="s">
        <v>1095</v>
      </c>
      <c r="K74" s="27">
        <f>K73+K66+K61</f>
        <v>0</v>
      </c>
    </row>
    <row r="75" ht="12.75">
      <c r="K75" s="116"/>
    </row>
    <row r="76" ht="12.75">
      <c r="K76" s="116"/>
    </row>
    <row r="77" spans="2:15" ht="12.75">
      <c r="B77" s="45" t="s">
        <v>1096</v>
      </c>
      <c r="K77" s="116"/>
      <c r="O77" s="77">
        <v>28926</v>
      </c>
    </row>
    <row r="78" spans="2:15" ht="12.75">
      <c r="B78" s="45" t="s">
        <v>1097</v>
      </c>
      <c r="K78" s="116"/>
      <c r="O78" s="77">
        <v>28927</v>
      </c>
    </row>
    <row r="79" spans="2:18" ht="26.25">
      <c r="B79" s="262"/>
      <c r="C79" s="262"/>
      <c r="D79" s="142" t="s">
        <v>19</v>
      </c>
      <c r="E79" s="142" t="s">
        <v>1035</v>
      </c>
      <c r="F79" s="331" t="s">
        <v>1036</v>
      </c>
      <c r="G79" s="312" t="s">
        <v>34</v>
      </c>
      <c r="H79" s="262" t="s">
        <v>34</v>
      </c>
      <c r="I79" s="219">
        <v>15</v>
      </c>
      <c r="J79" s="266">
        <v>0</v>
      </c>
      <c r="K79" s="162">
        <f>J79*I79</f>
        <v>0</v>
      </c>
      <c r="O79" s="77">
        <v>68773</v>
      </c>
      <c r="P79" s="77">
        <v>28927</v>
      </c>
      <c r="R79" s="77">
        <v>6636</v>
      </c>
    </row>
    <row r="80" spans="10:11" ht="12.75">
      <c r="J80" s="32" t="s">
        <v>1098</v>
      </c>
      <c r="K80" s="27">
        <f>SUM(K79)</f>
        <v>0</v>
      </c>
    </row>
    <row r="81" ht="12.75">
      <c r="K81" s="116"/>
    </row>
    <row r="82" ht="12.75">
      <c r="K82" s="116"/>
    </row>
    <row r="83" spans="2:15" ht="12.75">
      <c r="B83" s="45" t="s">
        <v>1099</v>
      </c>
      <c r="K83" s="116"/>
      <c r="O83" s="77">
        <v>28928</v>
      </c>
    </row>
    <row r="84" spans="2:18" ht="26.25">
      <c r="B84" s="262"/>
      <c r="C84" s="262"/>
      <c r="D84" s="142" t="s">
        <v>19</v>
      </c>
      <c r="E84" s="142" t="s">
        <v>1039</v>
      </c>
      <c r="F84" s="331" t="s">
        <v>1040</v>
      </c>
      <c r="G84" s="312" t="s">
        <v>39</v>
      </c>
      <c r="H84" s="262" t="s">
        <v>39</v>
      </c>
      <c r="I84" s="219">
        <v>104</v>
      </c>
      <c r="J84" s="266">
        <v>0</v>
      </c>
      <c r="K84" s="162">
        <f>J84*I84</f>
        <v>0</v>
      </c>
      <c r="O84" s="77">
        <v>68774</v>
      </c>
      <c r="P84" s="77">
        <v>28928</v>
      </c>
      <c r="R84" s="77">
        <v>12304</v>
      </c>
    </row>
    <row r="85" spans="10:11" ht="12.75">
      <c r="J85" s="32" t="s">
        <v>1100</v>
      </c>
      <c r="K85" s="27">
        <f>SUM(K84)</f>
        <v>0</v>
      </c>
    </row>
    <row r="86" ht="12.75">
      <c r="K86" s="116"/>
    </row>
    <row r="87" ht="12.75">
      <c r="K87" s="116"/>
    </row>
    <row r="88" spans="2:15" ht="12.75">
      <c r="B88" s="45" t="s">
        <v>1101</v>
      </c>
      <c r="K88" s="116"/>
      <c r="O88" s="77">
        <v>28929</v>
      </c>
    </row>
    <row r="89" spans="2:18" ht="26.25">
      <c r="B89" s="262"/>
      <c r="C89" s="262"/>
      <c r="D89" s="142" t="s">
        <v>19</v>
      </c>
      <c r="E89" s="142" t="s">
        <v>1045</v>
      </c>
      <c r="F89" s="331" t="s">
        <v>1046</v>
      </c>
      <c r="G89" s="312" t="s">
        <v>112</v>
      </c>
      <c r="H89" s="262" t="s">
        <v>39</v>
      </c>
      <c r="I89" s="219">
        <v>75</v>
      </c>
      <c r="J89" s="266">
        <v>0</v>
      </c>
      <c r="K89" s="162">
        <f>J89*I89</f>
        <v>0</v>
      </c>
      <c r="O89" s="77">
        <v>68775</v>
      </c>
      <c r="P89" s="77">
        <v>28929</v>
      </c>
      <c r="R89" s="77">
        <v>7421</v>
      </c>
    </row>
    <row r="90" spans="10:11" ht="12.75">
      <c r="J90" s="32" t="s">
        <v>1102</v>
      </c>
      <c r="K90" s="27">
        <f>SUM(K89)</f>
        <v>0</v>
      </c>
    </row>
    <row r="91" spans="10:11" ht="12.75">
      <c r="J91" s="32" t="s">
        <v>1103</v>
      </c>
      <c r="K91" s="27">
        <f>K90+K85+K80</f>
        <v>0</v>
      </c>
    </row>
    <row r="92" ht="12.75">
      <c r="K92" s="116"/>
    </row>
    <row r="93" ht="12.75">
      <c r="K93" s="116"/>
    </row>
    <row r="94" spans="2:15" ht="12.75">
      <c r="B94" s="45" t="s">
        <v>1104</v>
      </c>
      <c r="K94" s="116"/>
      <c r="O94" s="77">
        <v>31265</v>
      </c>
    </row>
    <row r="95" spans="2:15" ht="12.75">
      <c r="B95" s="45" t="s">
        <v>1105</v>
      </c>
      <c r="C95" s="45" t="s">
        <v>1080</v>
      </c>
      <c r="K95" s="116"/>
      <c r="O95" s="77">
        <v>31266</v>
      </c>
    </row>
    <row r="96" spans="4:18" ht="39">
      <c r="D96" s="194" t="s">
        <v>19</v>
      </c>
      <c r="E96" s="194" t="s">
        <v>1081</v>
      </c>
      <c r="F96" s="113" t="s">
        <v>1082</v>
      </c>
      <c r="G96" s="118" t="s">
        <v>21</v>
      </c>
      <c r="H96" s="45" t="s">
        <v>22</v>
      </c>
      <c r="I96" s="220">
        <v>1</v>
      </c>
      <c r="J96" s="252">
        <v>0</v>
      </c>
      <c r="K96" s="116">
        <f>J96*I96</f>
        <v>0</v>
      </c>
      <c r="O96" s="77">
        <v>72868</v>
      </c>
      <c r="P96" s="77">
        <v>31266</v>
      </c>
      <c r="R96" s="77">
        <v>26408</v>
      </c>
    </row>
    <row r="97" spans="2:18" ht="26.25">
      <c r="B97" s="262"/>
      <c r="C97" s="262"/>
      <c r="D97" s="142" t="s">
        <v>24</v>
      </c>
      <c r="E97" s="142" t="s">
        <v>1083</v>
      </c>
      <c r="F97" s="331" t="s">
        <v>1084</v>
      </c>
      <c r="G97" s="312" t="s">
        <v>21</v>
      </c>
      <c r="H97" s="262" t="s">
        <v>22</v>
      </c>
      <c r="I97" s="219">
        <v>1</v>
      </c>
      <c r="J97" s="266">
        <v>0</v>
      </c>
      <c r="K97" s="162">
        <f>J97*I97</f>
        <v>0</v>
      </c>
      <c r="O97" s="77">
        <v>72869</v>
      </c>
      <c r="P97" s="77">
        <v>31266</v>
      </c>
      <c r="R97" s="77">
        <v>10765</v>
      </c>
    </row>
    <row r="98" spans="10:11" ht="12.75">
      <c r="J98" s="32" t="s">
        <v>1106</v>
      </c>
      <c r="K98" s="27">
        <f>SUM(K96:K97)</f>
        <v>0</v>
      </c>
    </row>
    <row r="99" spans="10:11" ht="12.75">
      <c r="J99" s="32" t="s">
        <v>1107</v>
      </c>
      <c r="K99" s="27">
        <f>K98</f>
        <v>0</v>
      </c>
    </row>
    <row r="100" spans="10:11" ht="12.75">
      <c r="J100" s="32" t="s">
        <v>1108</v>
      </c>
      <c r="K100" s="27">
        <f>K99+K91+K74</f>
        <v>0</v>
      </c>
    </row>
    <row r="101" ht="12.75">
      <c r="K101" s="116"/>
    </row>
    <row r="102" ht="12.75">
      <c r="K102" s="116"/>
    </row>
    <row r="103" spans="2:15" ht="12.75">
      <c r="B103" s="45" t="s">
        <v>1109</v>
      </c>
      <c r="K103" s="116"/>
      <c r="O103" s="77">
        <v>28147</v>
      </c>
    </row>
    <row r="104" spans="2:15" ht="12.75">
      <c r="B104" s="45" t="s">
        <v>1110</v>
      </c>
      <c r="K104" s="116"/>
      <c r="O104" s="77">
        <v>28151</v>
      </c>
    </row>
    <row r="105" spans="2:15" ht="12.75">
      <c r="B105" s="45" t="s">
        <v>1111</v>
      </c>
      <c r="C105" s="45" t="s">
        <v>1058</v>
      </c>
      <c r="K105" s="116"/>
      <c r="O105" s="77">
        <v>28590</v>
      </c>
    </row>
    <row r="106" spans="2:22" ht="26.25">
      <c r="B106" s="262"/>
      <c r="C106" s="262"/>
      <c r="D106" s="142" t="s">
        <v>19</v>
      </c>
      <c r="E106" s="142" t="s">
        <v>2172</v>
      </c>
      <c r="F106" s="331" t="s">
        <v>2173</v>
      </c>
      <c r="G106" s="312" t="s">
        <v>34</v>
      </c>
      <c r="H106" s="262" t="s">
        <v>34</v>
      </c>
      <c r="I106" s="219">
        <v>305</v>
      </c>
      <c r="J106" s="266">
        <v>0</v>
      </c>
      <c r="K106" s="162">
        <f>J106*I106</f>
        <v>0</v>
      </c>
      <c r="O106" s="77">
        <v>67191</v>
      </c>
      <c r="P106" s="77">
        <v>28122</v>
      </c>
      <c r="R106" s="77">
        <v>5634</v>
      </c>
      <c r="V106" s="220"/>
    </row>
    <row r="107" spans="10:11" ht="12.75">
      <c r="J107" s="32" t="s">
        <v>1112</v>
      </c>
      <c r="K107" s="27">
        <f>SUM(K106)</f>
        <v>0</v>
      </c>
    </row>
    <row r="108" ht="12.75">
      <c r="K108" s="116"/>
    </row>
    <row r="109" ht="12.75">
      <c r="K109" s="116"/>
    </row>
    <row r="110" spans="2:15" ht="12.75">
      <c r="B110" s="45" t="s">
        <v>1113</v>
      </c>
      <c r="K110" s="116"/>
      <c r="O110" s="77">
        <v>28152</v>
      </c>
    </row>
    <row r="111" spans="2:18" ht="12.75">
      <c r="B111" s="262"/>
      <c r="C111" s="262"/>
      <c r="D111" s="142" t="s">
        <v>19</v>
      </c>
      <c r="E111" s="142" t="s">
        <v>1013</v>
      </c>
      <c r="F111" s="331" t="s">
        <v>1014</v>
      </c>
      <c r="G111" s="312" t="s">
        <v>39</v>
      </c>
      <c r="H111" s="262" t="s">
        <v>39</v>
      </c>
      <c r="I111" s="219">
        <v>218</v>
      </c>
      <c r="J111" s="266">
        <v>0</v>
      </c>
      <c r="K111" s="162">
        <f>J111*I111</f>
        <v>0</v>
      </c>
      <c r="O111" s="77">
        <v>67287</v>
      </c>
      <c r="P111" s="77">
        <v>28152</v>
      </c>
      <c r="R111" s="77">
        <v>6226</v>
      </c>
    </row>
    <row r="112" spans="10:11" ht="12.75">
      <c r="J112" s="32" t="s">
        <v>1114</v>
      </c>
      <c r="K112" s="27">
        <f>SUM(K111)</f>
        <v>0</v>
      </c>
    </row>
    <row r="113" ht="12.75">
      <c r="K113" s="116"/>
    </row>
    <row r="114" ht="12.75">
      <c r="K114" s="116"/>
    </row>
    <row r="115" spans="2:15" ht="12.75">
      <c r="B115" s="45" t="s">
        <v>1115</v>
      </c>
      <c r="K115" s="116"/>
      <c r="O115" s="77">
        <v>28153</v>
      </c>
    </row>
    <row r="116" spans="2:22" s="129" customFormat="1" ht="12.75">
      <c r="B116" s="237"/>
      <c r="C116" s="237"/>
      <c r="D116" s="233" t="s">
        <v>19</v>
      </c>
      <c r="E116" s="233" t="s">
        <v>2179</v>
      </c>
      <c r="F116" s="136" t="s">
        <v>2180</v>
      </c>
      <c r="G116" s="238" t="s">
        <v>34</v>
      </c>
      <c r="H116" s="237" t="s">
        <v>34</v>
      </c>
      <c r="I116" s="130">
        <v>305</v>
      </c>
      <c r="J116" s="239">
        <v>0</v>
      </c>
      <c r="K116" s="240">
        <f>J116*I116</f>
        <v>0</v>
      </c>
      <c r="L116" s="241"/>
      <c r="M116" s="241"/>
      <c r="N116" s="241"/>
      <c r="O116" s="129">
        <v>67208</v>
      </c>
      <c r="P116" s="129">
        <v>28127</v>
      </c>
      <c r="R116" s="129">
        <v>6608</v>
      </c>
      <c r="V116" s="130"/>
    </row>
    <row r="117" spans="2:18" ht="12.75">
      <c r="B117" s="262"/>
      <c r="C117" s="262"/>
      <c r="D117" s="142" t="s">
        <v>24</v>
      </c>
      <c r="E117" s="142" t="s">
        <v>1023</v>
      </c>
      <c r="F117" s="331" t="s">
        <v>1067</v>
      </c>
      <c r="G117" s="312" t="s">
        <v>34</v>
      </c>
      <c r="H117" s="262" t="s">
        <v>39</v>
      </c>
      <c r="I117" s="219">
        <v>305</v>
      </c>
      <c r="J117" s="266">
        <v>0</v>
      </c>
      <c r="K117" s="162">
        <f>J117*I117</f>
        <v>0</v>
      </c>
      <c r="O117" s="77">
        <v>68215</v>
      </c>
      <c r="P117" s="77">
        <v>28153</v>
      </c>
      <c r="R117" s="77">
        <v>6614</v>
      </c>
    </row>
    <row r="118" spans="10:11" ht="12.75">
      <c r="J118" s="32" t="s">
        <v>1116</v>
      </c>
      <c r="K118" s="27">
        <f>SUM(K116:K117)</f>
        <v>0</v>
      </c>
    </row>
    <row r="119" spans="10:11" ht="12.75">
      <c r="J119" s="32" t="s">
        <v>1117</v>
      </c>
      <c r="K119" s="27">
        <f>K118+K112+K107</f>
        <v>0</v>
      </c>
    </row>
    <row r="120" ht="12.75">
      <c r="K120" s="116"/>
    </row>
    <row r="121" ht="12.75">
      <c r="K121" s="116"/>
    </row>
    <row r="122" spans="2:15" ht="12.75">
      <c r="B122" s="45" t="s">
        <v>1118</v>
      </c>
      <c r="K122" s="116"/>
      <c r="O122" s="77">
        <v>28154</v>
      </c>
    </row>
    <row r="123" spans="2:15" ht="12.75">
      <c r="B123" s="45" t="s">
        <v>1119</v>
      </c>
      <c r="K123" s="116"/>
      <c r="O123" s="77">
        <v>28155</v>
      </c>
    </row>
    <row r="124" spans="2:18" ht="26.25">
      <c r="B124" s="262"/>
      <c r="C124" s="262"/>
      <c r="D124" s="142" t="s">
        <v>19</v>
      </c>
      <c r="E124" s="142" t="s">
        <v>1035</v>
      </c>
      <c r="F124" s="331" t="s">
        <v>1036</v>
      </c>
      <c r="G124" s="312" t="s">
        <v>34</v>
      </c>
      <c r="H124" s="262" t="s">
        <v>34</v>
      </c>
      <c r="I124" s="219">
        <v>49</v>
      </c>
      <c r="J124" s="266">
        <v>0</v>
      </c>
      <c r="K124" s="162">
        <f>J124*I124</f>
        <v>0</v>
      </c>
      <c r="O124" s="77">
        <v>67289</v>
      </c>
      <c r="P124" s="77">
        <v>28155</v>
      </c>
      <c r="R124" s="77">
        <v>6636</v>
      </c>
    </row>
    <row r="125" spans="10:11" ht="12.75">
      <c r="J125" s="32" t="s">
        <v>1120</v>
      </c>
      <c r="K125" s="27">
        <f>SUM(K124)</f>
        <v>0</v>
      </c>
    </row>
    <row r="126" ht="12.75">
      <c r="K126" s="116"/>
    </row>
    <row r="127" ht="12.75">
      <c r="K127" s="116"/>
    </row>
    <row r="128" spans="2:15" ht="12.75">
      <c r="B128" s="45" t="s">
        <v>1121</v>
      </c>
      <c r="K128" s="116"/>
      <c r="O128" s="77">
        <v>28156</v>
      </c>
    </row>
    <row r="129" spans="2:18" ht="26.25">
      <c r="B129" s="262"/>
      <c r="C129" s="262"/>
      <c r="D129" s="142" t="s">
        <v>19</v>
      </c>
      <c r="E129" s="142" t="s">
        <v>1039</v>
      </c>
      <c r="F129" s="331" t="s">
        <v>1040</v>
      </c>
      <c r="G129" s="312" t="s">
        <v>39</v>
      </c>
      <c r="H129" s="262" t="s">
        <v>39</v>
      </c>
      <c r="I129" s="219">
        <v>315</v>
      </c>
      <c r="J129" s="266">
        <v>0</v>
      </c>
      <c r="K129" s="162">
        <f>J129*I129</f>
        <v>0</v>
      </c>
      <c r="O129" s="77">
        <v>68204</v>
      </c>
      <c r="P129" s="77">
        <v>28156</v>
      </c>
      <c r="R129" s="77">
        <v>12304</v>
      </c>
    </row>
    <row r="130" spans="10:11" ht="12.75">
      <c r="J130" s="32" t="s">
        <v>1122</v>
      </c>
      <c r="K130" s="27">
        <f>SUM(K129)</f>
        <v>0</v>
      </c>
    </row>
    <row r="131" ht="12.75">
      <c r="K131" s="116"/>
    </row>
    <row r="132" ht="12.75">
      <c r="K132" s="116"/>
    </row>
    <row r="133" spans="2:15" ht="12.75">
      <c r="B133" s="45" t="s">
        <v>1123</v>
      </c>
      <c r="K133" s="116"/>
      <c r="O133" s="77">
        <v>28157</v>
      </c>
    </row>
    <row r="134" spans="2:18" ht="26.25">
      <c r="B134" s="262"/>
      <c r="C134" s="262"/>
      <c r="D134" s="142" t="s">
        <v>19</v>
      </c>
      <c r="E134" s="142" t="s">
        <v>1045</v>
      </c>
      <c r="F134" s="331" t="s">
        <v>1046</v>
      </c>
      <c r="G134" s="312" t="s">
        <v>112</v>
      </c>
      <c r="H134" s="262" t="s">
        <v>39</v>
      </c>
      <c r="I134" s="219">
        <v>220</v>
      </c>
      <c r="J134" s="266">
        <v>0</v>
      </c>
      <c r="K134" s="162">
        <f>J134*I134</f>
        <v>0</v>
      </c>
      <c r="O134" s="77">
        <v>67291</v>
      </c>
      <c r="P134" s="77">
        <v>28157</v>
      </c>
      <c r="R134" s="77">
        <v>7421</v>
      </c>
    </row>
    <row r="135" spans="10:11" ht="12.75">
      <c r="J135" s="32" t="s">
        <v>1124</v>
      </c>
      <c r="K135" s="27">
        <f>SUM(K134)</f>
        <v>0</v>
      </c>
    </row>
    <row r="136" spans="10:11" ht="12.75">
      <c r="J136" s="32" t="s">
        <v>1125</v>
      </c>
      <c r="K136" s="27">
        <f>K135+K130+K125</f>
        <v>0</v>
      </c>
    </row>
    <row r="137" ht="12.75">
      <c r="K137" s="116"/>
    </row>
    <row r="138" ht="12.75">
      <c r="K138" s="116"/>
    </row>
    <row r="139" spans="2:15" ht="12.75">
      <c r="B139" s="45" t="s">
        <v>1126</v>
      </c>
      <c r="K139" s="116"/>
      <c r="O139" s="77">
        <v>31259</v>
      </c>
    </row>
    <row r="140" spans="2:15" ht="12.75">
      <c r="B140" s="45" t="s">
        <v>1127</v>
      </c>
      <c r="C140" s="45" t="s">
        <v>1080</v>
      </c>
      <c r="K140" s="116"/>
      <c r="O140" s="77">
        <v>31260</v>
      </c>
    </row>
    <row r="141" spans="4:18" ht="39">
      <c r="D141" s="194" t="s">
        <v>19</v>
      </c>
      <c r="E141" s="194" t="s">
        <v>1081</v>
      </c>
      <c r="F141" s="113" t="s">
        <v>1082</v>
      </c>
      <c r="G141" s="118" t="s">
        <v>21</v>
      </c>
      <c r="H141" s="45" t="s">
        <v>22</v>
      </c>
      <c r="I141" s="220">
        <v>1</v>
      </c>
      <c r="J141" s="252">
        <v>0</v>
      </c>
      <c r="K141" s="116">
        <f>J141*I141</f>
        <v>0</v>
      </c>
      <c r="O141" s="77">
        <v>72850</v>
      </c>
      <c r="P141" s="77">
        <v>31260</v>
      </c>
      <c r="R141" s="77">
        <v>26408</v>
      </c>
    </row>
    <row r="142" spans="2:18" ht="26.25">
      <c r="B142" s="262"/>
      <c r="C142" s="262"/>
      <c r="D142" s="142" t="s">
        <v>24</v>
      </c>
      <c r="E142" s="142" t="s">
        <v>1083</v>
      </c>
      <c r="F142" s="331" t="s">
        <v>1084</v>
      </c>
      <c r="G142" s="312" t="s">
        <v>21</v>
      </c>
      <c r="H142" s="262" t="s">
        <v>22</v>
      </c>
      <c r="I142" s="219">
        <v>1</v>
      </c>
      <c r="J142" s="266">
        <v>0</v>
      </c>
      <c r="K142" s="162">
        <f>J142*I142</f>
        <v>0</v>
      </c>
      <c r="O142" s="77">
        <v>72851</v>
      </c>
      <c r="P142" s="77">
        <v>31260</v>
      </c>
      <c r="R142" s="77">
        <v>10765</v>
      </c>
    </row>
    <row r="143" spans="10:11" ht="12.75">
      <c r="J143" s="32" t="s">
        <v>1128</v>
      </c>
      <c r="K143" s="27">
        <f>SUM(K141:K142)</f>
        <v>0</v>
      </c>
    </row>
    <row r="144" spans="10:11" ht="12.75">
      <c r="J144" s="32" t="s">
        <v>1129</v>
      </c>
      <c r="K144" s="27">
        <f>K143</f>
        <v>0</v>
      </c>
    </row>
    <row r="145" spans="10:11" ht="12.75">
      <c r="J145" s="32" t="s">
        <v>1130</v>
      </c>
      <c r="K145" s="27">
        <f>K144+K136+K119</f>
        <v>0</v>
      </c>
    </row>
    <row r="146" ht="12.75">
      <c r="K146" s="116"/>
    </row>
    <row r="147" ht="12.75">
      <c r="K147" s="116"/>
    </row>
    <row r="148" spans="2:15" ht="12.75">
      <c r="B148" s="45" t="s">
        <v>1131</v>
      </c>
      <c r="K148" s="116"/>
      <c r="O148" s="77">
        <v>28907</v>
      </c>
    </row>
    <row r="149" spans="2:15" ht="12.75">
      <c r="B149" s="45" t="s">
        <v>1132</v>
      </c>
      <c r="K149" s="116"/>
      <c r="O149" s="77">
        <v>28910</v>
      </c>
    </row>
    <row r="150" spans="2:15" ht="12.75">
      <c r="B150" s="45" t="s">
        <v>1133</v>
      </c>
      <c r="C150" s="45" t="s">
        <v>1058</v>
      </c>
      <c r="K150" s="116"/>
      <c r="O150" s="77">
        <v>28911</v>
      </c>
    </row>
    <row r="151" spans="4:18" ht="12.75">
      <c r="D151" s="194" t="s">
        <v>19</v>
      </c>
      <c r="E151" s="194" t="s">
        <v>1059</v>
      </c>
      <c r="F151" s="113" t="s">
        <v>1060</v>
      </c>
      <c r="G151" s="118" t="s">
        <v>34</v>
      </c>
      <c r="H151" s="45" t="s">
        <v>34</v>
      </c>
      <c r="I151" s="220">
        <v>41</v>
      </c>
      <c r="J151" s="252">
        <v>0</v>
      </c>
      <c r="K151" s="116">
        <f>J151*I151</f>
        <v>0</v>
      </c>
      <c r="O151" s="77">
        <v>68751</v>
      </c>
      <c r="P151" s="77">
        <v>28911</v>
      </c>
      <c r="R151" s="77">
        <v>5636</v>
      </c>
    </row>
    <row r="152" spans="2:22" ht="26.25">
      <c r="B152" s="262"/>
      <c r="C152" s="262"/>
      <c r="D152" s="142" t="s">
        <v>24</v>
      </c>
      <c r="E152" s="142" t="s">
        <v>2172</v>
      </c>
      <c r="F152" s="331" t="s">
        <v>2173</v>
      </c>
      <c r="G152" s="312" t="s">
        <v>34</v>
      </c>
      <c r="H152" s="262" t="s">
        <v>34</v>
      </c>
      <c r="I152" s="219">
        <v>138</v>
      </c>
      <c r="J152" s="266">
        <v>0</v>
      </c>
      <c r="K152" s="162">
        <f>J152*I152</f>
        <v>0</v>
      </c>
      <c r="O152" s="77">
        <v>67191</v>
      </c>
      <c r="P152" s="77">
        <v>28122</v>
      </c>
      <c r="R152" s="77">
        <v>5634</v>
      </c>
      <c r="V152" s="220"/>
    </row>
    <row r="153" spans="10:11" ht="12.75">
      <c r="J153" s="32" t="s">
        <v>1134</v>
      </c>
      <c r="K153" s="27">
        <f>SUM(K151:K152)</f>
        <v>0</v>
      </c>
    </row>
    <row r="154" ht="12.75">
      <c r="K154" s="116"/>
    </row>
    <row r="155" ht="12.75">
      <c r="K155" s="116"/>
    </row>
    <row r="156" spans="2:15" ht="12.75">
      <c r="B156" s="45" t="s">
        <v>1135</v>
      </c>
      <c r="K156" s="116"/>
      <c r="O156" s="77">
        <v>28912</v>
      </c>
    </row>
    <row r="157" spans="2:18" ht="12.75">
      <c r="B157" s="262"/>
      <c r="C157" s="262"/>
      <c r="D157" s="142" t="s">
        <v>19</v>
      </c>
      <c r="E157" s="142" t="s">
        <v>1013</v>
      </c>
      <c r="F157" s="331" t="s">
        <v>1014</v>
      </c>
      <c r="G157" s="312" t="s">
        <v>39</v>
      </c>
      <c r="H157" s="262" t="s">
        <v>39</v>
      </c>
      <c r="I157" s="219">
        <v>96</v>
      </c>
      <c r="J157" s="266">
        <v>0</v>
      </c>
      <c r="K157" s="162">
        <f>J157*I157</f>
        <v>0</v>
      </c>
      <c r="O157" s="77">
        <v>68753</v>
      </c>
      <c r="P157" s="77">
        <v>28912</v>
      </c>
      <c r="R157" s="77">
        <v>6226</v>
      </c>
    </row>
    <row r="158" spans="10:11" ht="12.75">
      <c r="J158" s="32" t="s">
        <v>1136</v>
      </c>
      <c r="K158" s="27">
        <f>SUM(K157)</f>
        <v>0</v>
      </c>
    </row>
    <row r="159" ht="12.75">
      <c r="K159" s="116"/>
    </row>
    <row r="160" ht="12.75">
      <c r="K160" s="116"/>
    </row>
    <row r="161" spans="2:15" ht="12.75">
      <c r="B161" s="45" t="s">
        <v>1137</v>
      </c>
      <c r="K161" s="116"/>
      <c r="O161" s="77">
        <v>28913</v>
      </c>
    </row>
    <row r="162" spans="4:18" ht="12.75">
      <c r="D162" s="194" t="s">
        <v>19</v>
      </c>
      <c r="E162" s="194" t="s">
        <v>1065</v>
      </c>
      <c r="F162" s="113" t="s">
        <v>1066</v>
      </c>
      <c r="G162" s="118" t="s">
        <v>34</v>
      </c>
      <c r="H162" s="45" t="s">
        <v>34</v>
      </c>
      <c r="I162" s="220">
        <v>41</v>
      </c>
      <c r="J162" s="252">
        <v>0</v>
      </c>
      <c r="K162" s="116">
        <f>J162*I162</f>
        <v>0</v>
      </c>
      <c r="O162" s="77">
        <v>68755</v>
      </c>
      <c r="P162" s="77">
        <v>28913</v>
      </c>
      <c r="R162" s="77">
        <v>6606</v>
      </c>
    </row>
    <row r="163" spans="2:22" s="129" customFormat="1" ht="12.75">
      <c r="B163" s="237"/>
      <c r="C163" s="237"/>
      <c r="D163" s="233" t="s">
        <v>24</v>
      </c>
      <c r="E163" s="233" t="s">
        <v>2179</v>
      </c>
      <c r="F163" s="136" t="s">
        <v>2180</v>
      </c>
      <c r="G163" s="238" t="s">
        <v>34</v>
      </c>
      <c r="H163" s="237" t="s">
        <v>34</v>
      </c>
      <c r="I163" s="130">
        <v>138</v>
      </c>
      <c r="J163" s="239">
        <v>0</v>
      </c>
      <c r="K163" s="240">
        <f>J163*I163</f>
        <v>0</v>
      </c>
      <c r="L163" s="241"/>
      <c r="M163" s="241"/>
      <c r="N163" s="241"/>
      <c r="O163" s="129">
        <v>67208</v>
      </c>
      <c r="P163" s="129">
        <v>28127</v>
      </c>
      <c r="R163" s="129">
        <v>6608</v>
      </c>
      <c r="V163" s="130"/>
    </row>
    <row r="164" spans="2:18" ht="12.75">
      <c r="B164" s="262"/>
      <c r="C164" s="262"/>
      <c r="D164" s="142" t="s">
        <v>27</v>
      </c>
      <c r="E164" s="142" t="s">
        <v>1023</v>
      </c>
      <c r="F164" s="331" t="s">
        <v>1067</v>
      </c>
      <c r="G164" s="312" t="s">
        <v>34</v>
      </c>
      <c r="H164" s="262" t="s">
        <v>39</v>
      </c>
      <c r="I164" s="219">
        <v>179</v>
      </c>
      <c r="J164" s="266">
        <v>0</v>
      </c>
      <c r="K164" s="162">
        <f>J164*I164</f>
        <v>0</v>
      </c>
      <c r="O164" s="77">
        <v>68757</v>
      </c>
      <c r="P164" s="77">
        <v>28913</v>
      </c>
      <c r="R164" s="77">
        <v>6614</v>
      </c>
    </row>
    <row r="165" spans="10:11" ht="12.75">
      <c r="J165" s="32" t="s">
        <v>1138</v>
      </c>
      <c r="K165" s="27">
        <f>SUM(K162:K164)</f>
        <v>0</v>
      </c>
    </row>
    <row r="166" spans="10:11" ht="12.75">
      <c r="J166" s="32" t="s">
        <v>1139</v>
      </c>
      <c r="K166" s="27">
        <f>K165+K158+K153</f>
        <v>0</v>
      </c>
    </row>
    <row r="167" ht="12.75">
      <c r="K167" s="116"/>
    </row>
    <row r="168" ht="12.75">
      <c r="K168" s="116"/>
    </row>
    <row r="169" spans="2:15" ht="12.75">
      <c r="B169" s="45" t="s">
        <v>1140</v>
      </c>
      <c r="K169" s="116"/>
      <c r="O169" s="77">
        <v>28914</v>
      </c>
    </row>
    <row r="170" spans="2:15" ht="12.75">
      <c r="B170" s="45" t="s">
        <v>1141</v>
      </c>
      <c r="K170" s="116"/>
      <c r="O170" s="77">
        <v>28915</v>
      </c>
    </row>
    <row r="171" spans="2:18" ht="26.25">
      <c r="B171" s="262"/>
      <c r="C171" s="262"/>
      <c r="D171" s="142" t="s">
        <v>19</v>
      </c>
      <c r="E171" s="142" t="s">
        <v>1035</v>
      </c>
      <c r="F171" s="331" t="s">
        <v>1036</v>
      </c>
      <c r="G171" s="312" t="s">
        <v>34</v>
      </c>
      <c r="H171" s="262" t="s">
        <v>34</v>
      </c>
      <c r="I171" s="219">
        <v>22</v>
      </c>
      <c r="J171" s="266">
        <v>0</v>
      </c>
      <c r="K171" s="162">
        <f>J171*I171</f>
        <v>0</v>
      </c>
      <c r="O171" s="77">
        <v>68759</v>
      </c>
      <c r="P171" s="77">
        <v>28915</v>
      </c>
      <c r="R171" s="77">
        <v>6636</v>
      </c>
    </row>
    <row r="172" spans="10:11" ht="12.75">
      <c r="J172" s="32" t="s">
        <v>1142</v>
      </c>
      <c r="K172" s="27">
        <f>SUM(K171)</f>
        <v>0</v>
      </c>
    </row>
    <row r="173" ht="12.75">
      <c r="K173" s="116"/>
    </row>
    <row r="174" ht="12.75">
      <c r="K174" s="116"/>
    </row>
    <row r="175" spans="2:15" ht="12.75">
      <c r="B175" s="45" t="s">
        <v>1143</v>
      </c>
      <c r="K175" s="116"/>
      <c r="O175" s="77">
        <v>28916</v>
      </c>
    </row>
    <row r="176" spans="2:18" ht="26.25">
      <c r="B176" s="262"/>
      <c r="C176" s="262"/>
      <c r="D176" s="142" t="s">
        <v>19</v>
      </c>
      <c r="E176" s="142" t="s">
        <v>1039</v>
      </c>
      <c r="F176" s="331" t="s">
        <v>1040</v>
      </c>
      <c r="G176" s="312" t="s">
        <v>39</v>
      </c>
      <c r="H176" s="262" t="s">
        <v>39</v>
      </c>
      <c r="I176" s="219">
        <v>136</v>
      </c>
      <c r="J176" s="266">
        <v>0</v>
      </c>
      <c r="K176" s="162">
        <f>J176*I176</f>
        <v>0</v>
      </c>
      <c r="O176" s="77">
        <v>68760</v>
      </c>
      <c r="P176" s="77">
        <v>28916</v>
      </c>
      <c r="R176" s="77">
        <v>12304</v>
      </c>
    </row>
    <row r="177" spans="10:11" ht="12.75">
      <c r="J177" s="32" t="s">
        <v>1144</v>
      </c>
      <c r="K177" s="27">
        <f>SUM(K176)</f>
        <v>0</v>
      </c>
    </row>
    <row r="178" ht="12.75">
      <c r="K178" s="116"/>
    </row>
    <row r="179" ht="12.75">
      <c r="K179" s="116"/>
    </row>
    <row r="180" spans="2:15" ht="12.75">
      <c r="B180" s="45" t="s">
        <v>1145</v>
      </c>
      <c r="K180" s="116"/>
      <c r="O180" s="77">
        <v>28917</v>
      </c>
    </row>
    <row r="181" spans="2:18" ht="26.25">
      <c r="B181" s="262"/>
      <c r="C181" s="262"/>
      <c r="D181" s="142" t="s">
        <v>19</v>
      </c>
      <c r="E181" s="142" t="s">
        <v>1045</v>
      </c>
      <c r="F181" s="331" t="s">
        <v>1046</v>
      </c>
      <c r="G181" s="312" t="s">
        <v>112</v>
      </c>
      <c r="H181" s="262" t="s">
        <v>39</v>
      </c>
      <c r="I181" s="219">
        <v>105</v>
      </c>
      <c r="J181" s="266">
        <v>0</v>
      </c>
      <c r="K181" s="162">
        <f>J181*I181</f>
        <v>0</v>
      </c>
      <c r="O181" s="77">
        <v>68761</v>
      </c>
      <c r="P181" s="77">
        <v>28917</v>
      </c>
      <c r="R181" s="77">
        <v>7421</v>
      </c>
    </row>
    <row r="182" spans="10:11" ht="12.75">
      <c r="J182" s="32" t="s">
        <v>1146</v>
      </c>
      <c r="K182" s="27">
        <f>SUM(K181)</f>
        <v>0</v>
      </c>
    </row>
    <row r="183" spans="10:11" ht="12.75">
      <c r="J183" s="32" t="s">
        <v>1147</v>
      </c>
      <c r="K183" s="27">
        <f>K182+K177+K172</f>
        <v>0</v>
      </c>
    </row>
    <row r="184" spans="10:11" ht="12.75">
      <c r="J184" s="32" t="s">
        <v>1148</v>
      </c>
      <c r="K184" s="27">
        <f>K183+K166</f>
        <v>0</v>
      </c>
    </row>
    <row r="185" ht="12.75">
      <c r="K185" s="116"/>
    </row>
    <row r="186" ht="12.75">
      <c r="K186" s="116"/>
    </row>
    <row r="187" spans="2:15" ht="12.75">
      <c r="B187" s="45" t="s">
        <v>1149</v>
      </c>
      <c r="K187" s="116"/>
      <c r="O187" s="77">
        <v>28895</v>
      </c>
    </row>
    <row r="188" spans="2:15" ht="12.75">
      <c r="B188" s="45" t="s">
        <v>1150</v>
      </c>
      <c r="K188" s="116"/>
      <c r="O188" s="77">
        <v>28898</v>
      </c>
    </row>
    <row r="189" spans="2:15" ht="12.75">
      <c r="B189" s="45" t="s">
        <v>1151</v>
      </c>
      <c r="C189" s="45" t="s">
        <v>1058</v>
      </c>
      <c r="K189" s="116"/>
      <c r="O189" s="77">
        <v>28899</v>
      </c>
    </row>
    <row r="190" spans="2:18" ht="12.75">
      <c r="B190" s="262"/>
      <c r="C190" s="262"/>
      <c r="D190" s="142" t="s">
        <v>19</v>
      </c>
      <c r="E190" s="142" t="s">
        <v>1059</v>
      </c>
      <c r="F190" s="331" t="s">
        <v>1060</v>
      </c>
      <c r="G190" s="312" t="s">
        <v>34</v>
      </c>
      <c r="H190" s="262" t="s">
        <v>34</v>
      </c>
      <c r="I190" s="219">
        <v>11</v>
      </c>
      <c r="J190" s="266">
        <v>0</v>
      </c>
      <c r="K190" s="162">
        <f>J190*I190</f>
        <v>0</v>
      </c>
      <c r="O190" s="77">
        <v>68737</v>
      </c>
      <c r="P190" s="77">
        <v>28899</v>
      </c>
      <c r="R190" s="77">
        <v>5636</v>
      </c>
    </row>
    <row r="191" spans="10:11" ht="12.75">
      <c r="J191" s="32" t="s">
        <v>1152</v>
      </c>
      <c r="K191" s="27">
        <f>SUM(K190)</f>
        <v>0</v>
      </c>
    </row>
    <row r="192" ht="12.75">
      <c r="K192" s="116"/>
    </row>
    <row r="193" ht="12.75">
      <c r="K193" s="116"/>
    </row>
    <row r="194" spans="2:15" ht="12.75">
      <c r="B194" s="45" t="s">
        <v>1153</v>
      </c>
      <c r="K194" s="116"/>
      <c r="O194" s="77">
        <v>28900</v>
      </c>
    </row>
    <row r="195" spans="4:18" ht="12.75">
      <c r="D195" s="194" t="s">
        <v>19</v>
      </c>
      <c r="E195" s="194" t="s">
        <v>1013</v>
      </c>
      <c r="F195" s="113" t="s">
        <v>1014</v>
      </c>
      <c r="G195" s="118" t="s">
        <v>39</v>
      </c>
      <c r="H195" s="45" t="s">
        <v>39</v>
      </c>
      <c r="I195" s="220">
        <v>128</v>
      </c>
      <c r="J195" s="252">
        <v>0</v>
      </c>
      <c r="K195" s="116">
        <f>J195*I195</f>
        <v>0</v>
      </c>
      <c r="O195" s="77">
        <v>68739</v>
      </c>
      <c r="P195" s="77">
        <v>28900</v>
      </c>
      <c r="R195" s="77">
        <v>6226</v>
      </c>
    </row>
    <row r="196" spans="2:22" s="129" customFormat="1" ht="26.25">
      <c r="B196" s="301"/>
      <c r="C196" s="301"/>
      <c r="D196" s="235" t="s">
        <v>24</v>
      </c>
      <c r="E196" s="235" t="s">
        <v>2188</v>
      </c>
      <c r="F196" s="143" t="s">
        <v>2189</v>
      </c>
      <c r="G196" s="300" t="s">
        <v>34</v>
      </c>
      <c r="H196" s="301" t="s">
        <v>34</v>
      </c>
      <c r="I196" s="219">
        <v>22</v>
      </c>
      <c r="J196" s="302">
        <v>0</v>
      </c>
      <c r="K196" s="230">
        <f>J196*I196</f>
        <v>0</v>
      </c>
      <c r="L196" s="241"/>
      <c r="M196" s="241" t="s">
        <v>129</v>
      </c>
      <c r="N196" s="241"/>
      <c r="O196" s="129">
        <v>66998</v>
      </c>
      <c r="P196" s="129">
        <v>27999</v>
      </c>
      <c r="R196" s="129">
        <v>6053</v>
      </c>
      <c r="U196" s="240"/>
      <c r="V196" s="130"/>
    </row>
    <row r="197" spans="10:11" ht="12.75">
      <c r="J197" s="32" t="s">
        <v>1154</v>
      </c>
      <c r="K197" s="27">
        <f>SUM(K195:K196)</f>
        <v>0</v>
      </c>
    </row>
    <row r="198" ht="12.75">
      <c r="K198" s="116"/>
    </row>
    <row r="199" ht="12.75">
      <c r="K199" s="116"/>
    </row>
    <row r="200" spans="2:15" ht="12.75">
      <c r="B200" s="45" t="s">
        <v>1155</v>
      </c>
      <c r="K200" s="116"/>
      <c r="O200" s="77">
        <v>28901</v>
      </c>
    </row>
    <row r="201" spans="4:18" ht="12.75">
      <c r="D201" s="194" t="s">
        <v>19</v>
      </c>
      <c r="E201" s="194" t="s">
        <v>1065</v>
      </c>
      <c r="F201" s="113" t="s">
        <v>1066</v>
      </c>
      <c r="G201" s="118" t="s">
        <v>34</v>
      </c>
      <c r="H201" s="45" t="s">
        <v>34</v>
      </c>
      <c r="I201" s="220">
        <v>11</v>
      </c>
      <c r="J201" s="252">
        <v>0</v>
      </c>
      <c r="K201" s="116">
        <f>J201*I201</f>
        <v>0</v>
      </c>
      <c r="O201" s="77">
        <v>68741</v>
      </c>
      <c r="P201" s="77">
        <v>28901</v>
      </c>
      <c r="R201" s="77">
        <v>6606</v>
      </c>
    </row>
    <row r="202" spans="2:18" ht="12.75">
      <c r="B202" s="262"/>
      <c r="C202" s="262"/>
      <c r="D202" s="142" t="s">
        <v>24</v>
      </c>
      <c r="E202" s="142" t="s">
        <v>1023</v>
      </c>
      <c r="F202" s="331" t="s">
        <v>1067</v>
      </c>
      <c r="G202" s="312" t="s">
        <v>34</v>
      </c>
      <c r="H202" s="262" t="s">
        <v>39</v>
      </c>
      <c r="I202" s="219">
        <v>11</v>
      </c>
      <c r="J202" s="266">
        <v>0</v>
      </c>
      <c r="K202" s="162">
        <f>J202*I202</f>
        <v>0</v>
      </c>
      <c r="O202" s="77">
        <v>68743</v>
      </c>
      <c r="P202" s="77">
        <v>28901</v>
      </c>
      <c r="R202" s="77">
        <v>6614</v>
      </c>
    </row>
    <row r="203" spans="10:11" ht="12.75">
      <c r="J203" s="32" t="s">
        <v>1156</v>
      </c>
      <c r="K203" s="27">
        <f>SUM(K201:K202)</f>
        <v>0</v>
      </c>
    </row>
    <row r="204" spans="10:11" ht="12.75">
      <c r="J204" s="32" t="s">
        <v>1157</v>
      </c>
      <c r="K204" s="27">
        <f>K203+K197+K191</f>
        <v>0</v>
      </c>
    </row>
    <row r="205" ht="12.75">
      <c r="K205" s="116"/>
    </row>
    <row r="206" ht="12.75">
      <c r="K206" s="116"/>
    </row>
    <row r="207" spans="2:15" ht="12.75">
      <c r="B207" s="45" t="s">
        <v>1158</v>
      </c>
      <c r="K207" s="116"/>
      <c r="O207" s="77">
        <v>28902</v>
      </c>
    </row>
    <row r="208" spans="2:15" ht="12.75">
      <c r="B208" s="45" t="s">
        <v>1159</v>
      </c>
      <c r="K208" s="116"/>
      <c r="O208" s="77">
        <v>28903</v>
      </c>
    </row>
    <row r="209" spans="2:18" ht="26.25">
      <c r="B209" s="262"/>
      <c r="C209" s="262"/>
      <c r="D209" s="142" t="s">
        <v>19</v>
      </c>
      <c r="E209" s="142" t="s">
        <v>1035</v>
      </c>
      <c r="F209" s="331" t="s">
        <v>1036</v>
      </c>
      <c r="G209" s="312" t="s">
        <v>34</v>
      </c>
      <c r="H209" s="262" t="s">
        <v>34</v>
      </c>
      <c r="I209" s="219">
        <v>21</v>
      </c>
      <c r="J209" s="266">
        <v>0</v>
      </c>
      <c r="K209" s="162">
        <f>J209*I209</f>
        <v>0</v>
      </c>
      <c r="O209" s="77">
        <v>68745</v>
      </c>
      <c r="P209" s="77">
        <v>28903</v>
      </c>
      <c r="R209" s="77">
        <v>6636</v>
      </c>
    </row>
    <row r="210" spans="10:11" ht="12.75">
      <c r="J210" s="32" t="s">
        <v>1160</v>
      </c>
      <c r="K210" s="27">
        <f>SUM(K209)</f>
        <v>0</v>
      </c>
    </row>
    <row r="211" ht="12.75">
      <c r="K211" s="116"/>
    </row>
    <row r="212" ht="12.75">
      <c r="K212" s="116"/>
    </row>
    <row r="213" spans="2:15" ht="12.75">
      <c r="B213" s="45" t="s">
        <v>1161</v>
      </c>
      <c r="K213" s="116"/>
      <c r="O213" s="77">
        <v>28904</v>
      </c>
    </row>
    <row r="214" spans="2:18" ht="26.25">
      <c r="B214" s="262"/>
      <c r="C214" s="262"/>
      <c r="D214" s="142" t="s">
        <v>19</v>
      </c>
      <c r="E214" s="142" t="s">
        <v>1039</v>
      </c>
      <c r="F214" s="331" t="s">
        <v>1040</v>
      </c>
      <c r="G214" s="312" t="s">
        <v>39</v>
      </c>
      <c r="H214" s="262" t="s">
        <v>39</v>
      </c>
      <c r="I214" s="219">
        <v>128</v>
      </c>
      <c r="J214" s="266">
        <v>0</v>
      </c>
      <c r="K214" s="162">
        <f>J214*I214</f>
        <v>0</v>
      </c>
      <c r="O214" s="77">
        <v>68746</v>
      </c>
      <c r="P214" s="77">
        <v>28904</v>
      </c>
      <c r="R214" s="77">
        <v>12304</v>
      </c>
    </row>
    <row r="215" spans="10:11" ht="12.75">
      <c r="J215" s="32" t="s">
        <v>1162</v>
      </c>
      <c r="K215" s="27">
        <f>SUM(K214)</f>
        <v>0</v>
      </c>
    </row>
    <row r="216" ht="12.75">
      <c r="K216" s="116"/>
    </row>
    <row r="217" ht="12.75">
      <c r="K217" s="116"/>
    </row>
    <row r="218" spans="2:15" ht="12.75">
      <c r="B218" s="45" t="s">
        <v>1163</v>
      </c>
      <c r="K218" s="116"/>
      <c r="O218" s="77">
        <v>28905</v>
      </c>
    </row>
    <row r="219" spans="2:18" ht="26.25">
      <c r="B219" s="262"/>
      <c r="C219" s="262"/>
      <c r="D219" s="142" t="s">
        <v>19</v>
      </c>
      <c r="E219" s="142" t="s">
        <v>1045</v>
      </c>
      <c r="F219" s="331" t="s">
        <v>1046</v>
      </c>
      <c r="G219" s="312" t="s">
        <v>112</v>
      </c>
      <c r="H219" s="262" t="s">
        <v>39</v>
      </c>
      <c r="I219" s="219">
        <v>107</v>
      </c>
      <c r="J219" s="266">
        <v>0</v>
      </c>
      <c r="K219" s="162">
        <f>J219*I219</f>
        <v>0</v>
      </c>
      <c r="O219" s="77">
        <v>68747</v>
      </c>
      <c r="P219" s="77">
        <v>28905</v>
      </c>
      <c r="R219" s="77">
        <v>7421</v>
      </c>
    </row>
    <row r="220" spans="10:11" ht="12.75">
      <c r="J220" s="32" t="s">
        <v>1164</v>
      </c>
      <c r="K220" s="27">
        <f>SUM(K219)</f>
        <v>0</v>
      </c>
    </row>
    <row r="221" spans="10:11" ht="12.75">
      <c r="J221" s="32" t="s">
        <v>1165</v>
      </c>
      <c r="K221" s="27">
        <f>K220+K215+K210</f>
        <v>0</v>
      </c>
    </row>
    <row r="222" ht="12.75">
      <c r="K222" s="116"/>
    </row>
    <row r="223" ht="12.75">
      <c r="K223" s="116"/>
    </row>
    <row r="224" spans="2:15" ht="12.75">
      <c r="B224" s="45" t="s">
        <v>1166</v>
      </c>
      <c r="K224" s="116"/>
      <c r="O224" s="77">
        <v>30923</v>
      </c>
    </row>
    <row r="225" spans="2:15" ht="12.75">
      <c r="B225" s="45" t="s">
        <v>1167</v>
      </c>
      <c r="C225" s="45" t="s">
        <v>1080</v>
      </c>
      <c r="K225" s="116"/>
      <c r="O225" s="77">
        <v>30924</v>
      </c>
    </row>
    <row r="226" spans="4:18" ht="39">
      <c r="D226" s="194" t="s">
        <v>19</v>
      </c>
      <c r="E226" s="194" t="s">
        <v>1081</v>
      </c>
      <c r="F226" s="113" t="s">
        <v>1082</v>
      </c>
      <c r="G226" s="118" t="s">
        <v>21</v>
      </c>
      <c r="H226" s="45" t="s">
        <v>22</v>
      </c>
      <c r="I226" s="220">
        <v>1</v>
      </c>
      <c r="J226" s="252">
        <v>0</v>
      </c>
      <c r="K226" s="116">
        <f>J226*I226</f>
        <v>0</v>
      </c>
      <c r="O226" s="77">
        <v>72261</v>
      </c>
      <c r="P226" s="77">
        <v>30924</v>
      </c>
      <c r="R226" s="77">
        <v>26408</v>
      </c>
    </row>
    <row r="227" spans="2:18" ht="26.25">
      <c r="B227" s="262"/>
      <c r="C227" s="262"/>
      <c r="D227" s="142" t="s">
        <v>24</v>
      </c>
      <c r="E227" s="142" t="s">
        <v>1083</v>
      </c>
      <c r="F227" s="331" t="s">
        <v>1084</v>
      </c>
      <c r="G227" s="312" t="s">
        <v>21</v>
      </c>
      <c r="H227" s="262" t="s">
        <v>22</v>
      </c>
      <c r="I227" s="219">
        <v>1</v>
      </c>
      <c r="J227" s="266">
        <v>0</v>
      </c>
      <c r="K227" s="162">
        <f>J227*I227</f>
        <v>0</v>
      </c>
      <c r="O227" s="77">
        <v>72262</v>
      </c>
      <c r="P227" s="77">
        <v>30924</v>
      </c>
      <c r="R227" s="77">
        <v>10765</v>
      </c>
    </row>
    <row r="228" spans="10:11" ht="12.75">
      <c r="J228" s="32" t="s">
        <v>1168</v>
      </c>
      <c r="K228" s="27">
        <f>SUM(K226:K227)</f>
        <v>0</v>
      </c>
    </row>
    <row r="229" spans="10:11" ht="12.75">
      <c r="J229" s="32" t="s">
        <v>1169</v>
      </c>
      <c r="K229" s="27">
        <f>K228</f>
        <v>0</v>
      </c>
    </row>
    <row r="230" spans="10:11" ht="12.75">
      <c r="J230" s="32" t="s">
        <v>1170</v>
      </c>
      <c r="K230" s="27">
        <f>K229+K221+K204</f>
        <v>0</v>
      </c>
    </row>
    <row r="232" ht="12.75">
      <c r="K232" s="116"/>
    </row>
    <row r="233" spans="2:15" ht="12.75">
      <c r="B233" s="45" t="s">
        <v>1171</v>
      </c>
      <c r="K233" s="116"/>
      <c r="O233" s="77">
        <v>28883</v>
      </c>
    </row>
    <row r="234" spans="2:15" ht="12.75">
      <c r="B234" s="45" t="s">
        <v>1172</v>
      </c>
      <c r="K234" s="116"/>
      <c r="O234" s="77">
        <v>28886</v>
      </c>
    </row>
    <row r="235" spans="2:15" ht="12.75">
      <c r="B235" s="45" t="s">
        <v>1173</v>
      </c>
      <c r="C235" s="45" t="s">
        <v>1058</v>
      </c>
      <c r="K235" s="116"/>
      <c r="O235" s="77">
        <v>28887</v>
      </c>
    </row>
    <row r="236" spans="4:18" ht="12.75">
      <c r="D236" s="194" t="s">
        <v>19</v>
      </c>
      <c r="E236" s="194" t="s">
        <v>1059</v>
      </c>
      <c r="F236" s="113" t="s">
        <v>1060</v>
      </c>
      <c r="G236" s="118" t="s">
        <v>34</v>
      </c>
      <c r="H236" s="45" t="s">
        <v>34</v>
      </c>
      <c r="I236" s="220">
        <v>12</v>
      </c>
      <c r="J236" s="252">
        <v>0</v>
      </c>
      <c r="K236" s="116">
        <f>J236*I236</f>
        <v>0</v>
      </c>
      <c r="O236" s="77">
        <v>68723</v>
      </c>
      <c r="P236" s="77">
        <v>28887</v>
      </c>
      <c r="R236" s="77">
        <v>5636</v>
      </c>
    </row>
    <row r="237" spans="2:22" ht="26.25">
      <c r="B237" s="262"/>
      <c r="C237" s="262"/>
      <c r="D237" s="142" t="s">
        <v>24</v>
      </c>
      <c r="E237" s="142" t="s">
        <v>2172</v>
      </c>
      <c r="F237" s="331" t="s">
        <v>2173</v>
      </c>
      <c r="G237" s="312" t="s">
        <v>34</v>
      </c>
      <c r="H237" s="262" t="s">
        <v>34</v>
      </c>
      <c r="I237" s="219">
        <v>55</v>
      </c>
      <c r="J237" s="266">
        <v>0</v>
      </c>
      <c r="K237" s="162">
        <f>J237*I237</f>
        <v>0</v>
      </c>
      <c r="O237" s="77">
        <v>67191</v>
      </c>
      <c r="P237" s="77">
        <v>28122</v>
      </c>
      <c r="R237" s="77">
        <v>5634</v>
      </c>
      <c r="V237" s="220"/>
    </row>
    <row r="238" spans="10:11" ht="12.75">
      <c r="J238" s="32" t="s">
        <v>1174</v>
      </c>
      <c r="K238" s="27">
        <f>SUM(K236:K237)</f>
        <v>0</v>
      </c>
    </row>
    <row r="239" ht="12.75">
      <c r="K239" s="116"/>
    </row>
    <row r="240" ht="12.75">
      <c r="K240" s="116"/>
    </row>
    <row r="241" spans="2:15" ht="12.75">
      <c r="B241" s="45" t="s">
        <v>1175</v>
      </c>
      <c r="K241" s="116"/>
      <c r="O241" s="77">
        <v>28888</v>
      </c>
    </row>
    <row r="242" spans="2:18" ht="12.75">
      <c r="B242" s="262"/>
      <c r="C242" s="262"/>
      <c r="D242" s="142" t="s">
        <v>19</v>
      </c>
      <c r="E242" s="142" t="s">
        <v>1013</v>
      </c>
      <c r="F242" s="331" t="s">
        <v>1014</v>
      </c>
      <c r="G242" s="312" t="s">
        <v>39</v>
      </c>
      <c r="H242" s="262" t="s">
        <v>39</v>
      </c>
      <c r="I242" s="219">
        <v>85</v>
      </c>
      <c r="J242" s="266">
        <v>0</v>
      </c>
      <c r="K242" s="162">
        <f>J242*I242</f>
        <v>0</v>
      </c>
      <c r="O242" s="77">
        <v>68725</v>
      </c>
      <c r="P242" s="77">
        <v>28888</v>
      </c>
      <c r="R242" s="77">
        <v>6226</v>
      </c>
    </row>
    <row r="243" spans="10:11" ht="12.75">
      <c r="J243" s="32" t="s">
        <v>1176</v>
      </c>
      <c r="K243" s="27">
        <f>SUM(K242)</f>
        <v>0</v>
      </c>
    </row>
    <row r="244" spans="10:11" ht="12.75">
      <c r="J244" s="27"/>
      <c r="K244" s="27"/>
    </row>
    <row r="245" ht="12.75">
      <c r="K245" s="116"/>
    </row>
    <row r="246" spans="2:15" ht="12.75">
      <c r="B246" s="45" t="s">
        <v>1177</v>
      </c>
      <c r="K246" s="116"/>
      <c r="O246" s="77">
        <v>28889</v>
      </c>
    </row>
    <row r="247" spans="4:18" ht="12.75">
      <c r="D247" s="194" t="s">
        <v>19</v>
      </c>
      <c r="E247" s="194" t="s">
        <v>1065</v>
      </c>
      <c r="F247" s="113" t="s">
        <v>1066</v>
      </c>
      <c r="G247" s="118" t="s">
        <v>34</v>
      </c>
      <c r="H247" s="45" t="s">
        <v>34</v>
      </c>
      <c r="I247" s="220">
        <v>12</v>
      </c>
      <c r="J247" s="252">
        <v>0</v>
      </c>
      <c r="K247" s="116">
        <f>J247*I247</f>
        <v>0</v>
      </c>
      <c r="O247" s="77">
        <v>68727</v>
      </c>
      <c r="P247" s="77">
        <v>28889</v>
      </c>
      <c r="R247" s="77">
        <v>6606</v>
      </c>
    </row>
    <row r="248" spans="2:22" s="129" customFormat="1" ht="12.75">
      <c r="B248" s="237"/>
      <c r="C248" s="237"/>
      <c r="D248" s="233" t="s">
        <v>24</v>
      </c>
      <c r="E248" s="233" t="s">
        <v>2179</v>
      </c>
      <c r="F248" s="136" t="s">
        <v>2180</v>
      </c>
      <c r="G248" s="238" t="s">
        <v>34</v>
      </c>
      <c r="H248" s="237" t="s">
        <v>34</v>
      </c>
      <c r="I248" s="130">
        <v>55</v>
      </c>
      <c r="J248" s="239">
        <v>0</v>
      </c>
      <c r="K248" s="240">
        <f>J248*I248</f>
        <v>0</v>
      </c>
      <c r="L248" s="241"/>
      <c r="M248" s="241"/>
      <c r="N248" s="241"/>
      <c r="O248" s="129">
        <v>67208</v>
      </c>
      <c r="P248" s="129">
        <v>28127</v>
      </c>
      <c r="R248" s="129">
        <v>6608</v>
      </c>
      <c r="V248" s="130"/>
    </row>
    <row r="249" spans="2:18" ht="12.75">
      <c r="B249" s="262"/>
      <c r="C249" s="262"/>
      <c r="D249" s="142" t="s">
        <v>27</v>
      </c>
      <c r="E249" s="142" t="s">
        <v>1023</v>
      </c>
      <c r="F249" s="331" t="s">
        <v>1067</v>
      </c>
      <c r="G249" s="312" t="s">
        <v>34</v>
      </c>
      <c r="H249" s="262" t="s">
        <v>39</v>
      </c>
      <c r="I249" s="219">
        <v>67</v>
      </c>
      <c r="J249" s="266">
        <v>0</v>
      </c>
      <c r="K249" s="162">
        <f>J249*I249</f>
        <v>0</v>
      </c>
      <c r="O249" s="77">
        <v>68729</v>
      </c>
      <c r="P249" s="77">
        <v>28889</v>
      </c>
      <c r="R249" s="77">
        <v>6614</v>
      </c>
    </row>
    <row r="250" spans="10:11" ht="12.75">
      <c r="J250" s="32" t="s">
        <v>1178</v>
      </c>
      <c r="K250" s="27">
        <f>SUM(K247:K249)</f>
        <v>0</v>
      </c>
    </row>
    <row r="251" spans="10:11" ht="12.75">
      <c r="J251" s="32" t="s">
        <v>1179</v>
      </c>
      <c r="K251" s="27">
        <f>K250+K243+K238</f>
        <v>0</v>
      </c>
    </row>
    <row r="252" ht="12.75">
      <c r="K252" s="116"/>
    </row>
    <row r="253" ht="12.75">
      <c r="K253" s="116"/>
    </row>
    <row r="254" spans="2:15" ht="12.75">
      <c r="B254" s="45" t="s">
        <v>1180</v>
      </c>
      <c r="K254" s="116"/>
      <c r="O254" s="77">
        <v>28890</v>
      </c>
    </row>
    <row r="255" spans="2:15" ht="12.75">
      <c r="B255" s="45" t="s">
        <v>1181</v>
      </c>
      <c r="K255" s="116"/>
      <c r="O255" s="77">
        <v>28891</v>
      </c>
    </row>
    <row r="256" spans="2:18" ht="26.25">
      <c r="B256" s="262"/>
      <c r="C256" s="262"/>
      <c r="D256" s="142" t="s">
        <v>19</v>
      </c>
      <c r="E256" s="142" t="s">
        <v>1035</v>
      </c>
      <c r="F256" s="331" t="s">
        <v>1036</v>
      </c>
      <c r="G256" s="312" t="s">
        <v>34</v>
      </c>
      <c r="H256" s="262" t="s">
        <v>34</v>
      </c>
      <c r="I256" s="219">
        <v>14</v>
      </c>
      <c r="J256" s="266">
        <v>0</v>
      </c>
      <c r="K256" s="162">
        <f>J256*I256</f>
        <v>0</v>
      </c>
      <c r="O256" s="77">
        <v>68731</v>
      </c>
      <c r="P256" s="77">
        <v>28891</v>
      </c>
      <c r="R256" s="77">
        <v>6636</v>
      </c>
    </row>
    <row r="257" spans="10:11" ht="12.75">
      <c r="J257" s="32" t="s">
        <v>1182</v>
      </c>
      <c r="K257" s="27">
        <f>SUM(K256)</f>
        <v>0</v>
      </c>
    </row>
    <row r="258" spans="10:11" ht="12.75">
      <c r="J258" s="27"/>
      <c r="K258" s="27"/>
    </row>
    <row r="259" ht="12.75">
      <c r="K259" s="116"/>
    </row>
    <row r="260" spans="2:15" ht="12.75">
      <c r="B260" s="45" t="s">
        <v>1183</v>
      </c>
      <c r="K260" s="116"/>
      <c r="O260" s="77">
        <v>28892</v>
      </c>
    </row>
    <row r="261" spans="2:18" ht="26.25">
      <c r="B261" s="262"/>
      <c r="C261" s="262"/>
      <c r="D261" s="142" t="s">
        <v>19</v>
      </c>
      <c r="E261" s="142" t="s">
        <v>1039</v>
      </c>
      <c r="F261" s="331" t="s">
        <v>1040</v>
      </c>
      <c r="G261" s="312" t="s">
        <v>39</v>
      </c>
      <c r="H261" s="262" t="s">
        <v>39</v>
      </c>
      <c r="I261" s="219">
        <v>80</v>
      </c>
      <c r="J261" s="266">
        <v>0</v>
      </c>
      <c r="K261" s="162">
        <f>J261*I261</f>
        <v>0</v>
      </c>
      <c r="O261" s="77">
        <v>68732</v>
      </c>
      <c r="P261" s="77">
        <v>28892</v>
      </c>
      <c r="R261" s="77">
        <v>12304</v>
      </c>
    </row>
    <row r="262" spans="10:11" ht="12.75">
      <c r="J262" s="32" t="s">
        <v>1184</v>
      </c>
      <c r="K262" s="27">
        <f>SUM(K261)</f>
        <v>0</v>
      </c>
    </row>
    <row r="263" ht="12.75">
      <c r="K263" s="116"/>
    </row>
    <row r="264" ht="12.75">
      <c r="K264" s="116"/>
    </row>
    <row r="265" spans="2:15" ht="12.75">
      <c r="B265" s="45" t="s">
        <v>1185</v>
      </c>
      <c r="K265" s="116"/>
      <c r="O265" s="77">
        <v>28893</v>
      </c>
    </row>
    <row r="266" spans="2:18" ht="26.25">
      <c r="B266" s="262"/>
      <c r="C266" s="262"/>
      <c r="D266" s="142" t="s">
        <v>19</v>
      </c>
      <c r="E266" s="142" t="s">
        <v>1045</v>
      </c>
      <c r="F266" s="331" t="s">
        <v>1046</v>
      </c>
      <c r="G266" s="312" t="s">
        <v>112</v>
      </c>
      <c r="H266" s="262" t="s">
        <v>39</v>
      </c>
      <c r="I266" s="219">
        <v>86</v>
      </c>
      <c r="J266" s="266">
        <v>0</v>
      </c>
      <c r="K266" s="162">
        <f>J266*I266</f>
        <v>0</v>
      </c>
      <c r="O266" s="77">
        <v>68733</v>
      </c>
      <c r="P266" s="77">
        <v>28893</v>
      </c>
      <c r="R266" s="77">
        <v>7421</v>
      </c>
    </row>
    <row r="267" spans="10:11" ht="12.75">
      <c r="J267" s="32" t="s">
        <v>1186</v>
      </c>
      <c r="K267" s="27">
        <f>SUM(K266)</f>
        <v>0</v>
      </c>
    </row>
    <row r="268" spans="10:11" ht="12.75">
      <c r="J268" s="32" t="s">
        <v>1187</v>
      </c>
      <c r="K268" s="27">
        <f>K267+K262+K257</f>
        <v>0</v>
      </c>
    </row>
    <row r="269" ht="12.75">
      <c r="K269" s="116"/>
    </row>
    <row r="270" ht="12.75">
      <c r="K270" s="116"/>
    </row>
    <row r="271" spans="2:15" ht="12.75">
      <c r="B271" s="45" t="s">
        <v>1188</v>
      </c>
      <c r="K271" s="116"/>
      <c r="O271" s="77">
        <v>31255</v>
      </c>
    </row>
    <row r="272" spans="2:15" ht="12.75">
      <c r="B272" s="45" t="s">
        <v>1189</v>
      </c>
      <c r="C272" s="45" t="s">
        <v>1080</v>
      </c>
      <c r="K272" s="116"/>
      <c r="O272" s="77">
        <v>31256</v>
      </c>
    </row>
    <row r="273" spans="4:18" ht="39">
      <c r="D273" s="194" t="s">
        <v>19</v>
      </c>
      <c r="E273" s="194" t="s">
        <v>1081</v>
      </c>
      <c r="F273" s="113" t="s">
        <v>1082</v>
      </c>
      <c r="G273" s="118" t="s">
        <v>21</v>
      </c>
      <c r="H273" s="45" t="s">
        <v>22</v>
      </c>
      <c r="I273" s="220">
        <v>1</v>
      </c>
      <c r="J273" s="252">
        <v>0</v>
      </c>
      <c r="K273" s="116">
        <f>J273*I273</f>
        <v>0</v>
      </c>
      <c r="O273" s="77">
        <v>72841</v>
      </c>
      <c r="P273" s="77">
        <v>31256</v>
      </c>
      <c r="R273" s="77">
        <v>26408</v>
      </c>
    </row>
    <row r="274" spans="2:18" ht="26.25">
      <c r="B274" s="262"/>
      <c r="C274" s="262"/>
      <c r="D274" s="142" t="s">
        <v>24</v>
      </c>
      <c r="E274" s="142" t="s">
        <v>1083</v>
      </c>
      <c r="F274" s="331" t="s">
        <v>1084</v>
      </c>
      <c r="G274" s="312" t="s">
        <v>21</v>
      </c>
      <c r="H274" s="262" t="s">
        <v>22</v>
      </c>
      <c r="I274" s="219">
        <v>1</v>
      </c>
      <c r="J274" s="266">
        <v>0</v>
      </c>
      <c r="K274" s="162">
        <f>J274*I274</f>
        <v>0</v>
      </c>
      <c r="O274" s="77">
        <v>72842</v>
      </c>
      <c r="P274" s="77">
        <v>31256</v>
      </c>
      <c r="R274" s="77">
        <v>10765</v>
      </c>
    </row>
    <row r="275" spans="10:11" ht="12.75">
      <c r="J275" s="32" t="s">
        <v>1190</v>
      </c>
      <c r="K275" s="27">
        <f>SUM(K273:K274)</f>
        <v>0</v>
      </c>
    </row>
    <row r="276" spans="10:11" ht="12.75">
      <c r="J276" s="32" t="s">
        <v>1191</v>
      </c>
      <c r="K276" s="27">
        <f>K275</f>
        <v>0</v>
      </c>
    </row>
    <row r="277" spans="10:11" ht="12.75">
      <c r="J277" s="32" t="s">
        <v>1192</v>
      </c>
      <c r="K277" s="27">
        <f>K276+K268+K251</f>
        <v>0</v>
      </c>
    </row>
    <row r="278" ht="12.75">
      <c r="K278" s="116"/>
    </row>
    <row r="279" ht="12.75">
      <c r="K279" s="116"/>
    </row>
    <row r="280" spans="2:15" ht="12.75">
      <c r="B280" s="45" t="s">
        <v>1193</v>
      </c>
      <c r="K280" s="116"/>
      <c r="O280" s="77">
        <v>28871</v>
      </c>
    </row>
    <row r="281" spans="2:15" ht="12.75">
      <c r="B281" s="45" t="s">
        <v>1194</v>
      </c>
      <c r="K281" s="116"/>
      <c r="O281" s="77">
        <v>28872</v>
      </c>
    </row>
    <row r="282" spans="2:15" ht="12.75">
      <c r="B282" s="45" t="s">
        <v>1195</v>
      </c>
      <c r="K282" s="116"/>
      <c r="O282" s="77">
        <v>28873</v>
      </c>
    </row>
    <row r="283" spans="2:18" ht="12.75">
      <c r="B283" s="256"/>
      <c r="C283" s="256"/>
      <c r="D283" s="135" t="s">
        <v>19</v>
      </c>
      <c r="E283" s="135" t="s">
        <v>1003</v>
      </c>
      <c r="F283" s="329" t="s">
        <v>1004</v>
      </c>
      <c r="G283" s="330" t="s">
        <v>39</v>
      </c>
      <c r="H283" s="256" t="s">
        <v>39</v>
      </c>
      <c r="I283" s="260">
        <v>125</v>
      </c>
      <c r="J283" s="46">
        <v>0</v>
      </c>
      <c r="K283" s="316">
        <f>J283*I283</f>
        <v>0</v>
      </c>
      <c r="O283" s="77">
        <v>68707</v>
      </c>
      <c r="P283" s="77">
        <v>28873</v>
      </c>
      <c r="R283" s="77">
        <v>5035</v>
      </c>
    </row>
    <row r="284" spans="2:22" ht="12.75">
      <c r="B284" s="265"/>
      <c r="C284" s="265"/>
      <c r="D284" s="218" t="s">
        <v>24</v>
      </c>
      <c r="E284" s="218" t="s">
        <v>2185</v>
      </c>
      <c r="F284" s="114" t="s">
        <v>2186</v>
      </c>
      <c r="G284" s="264" t="s">
        <v>112</v>
      </c>
      <c r="H284" s="265" t="s">
        <v>39</v>
      </c>
      <c r="I284" s="219">
        <v>35</v>
      </c>
      <c r="J284" s="161">
        <v>0</v>
      </c>
      <c r="K284" s="162">
        <f>J284*I284</f>
        <v>0</v>
      </c>
      <c r="O284" s="77">
        <v>66991</v>
      </c>
      <c r="P284" s="77">
        <v>27994</v>
      </c>
      <c r="R284" s="77">
        <v>5035</v>
      </c>
      <c r="U284" s="116"/>
      <c r="V284" s="260"/>
    </row>
    <row r="285" spans="10:11" ht="12.75">
      <c r="J285" s="32" t="s">
        <v>1196</v>
      </c>
      <c r="K285" s="27">
        <f>SUM(K283:K284)</f>
        <v>0</v>
      </c>
    </row>
    <row r="286" spans="10:11" ht="12.75">
      <c r="J286" s="32" t="s">
        <v>1197</v>
      </c>
      <c r="K286" s="27">
        <f>K285</f>
        <v>0</v>
      </c>
    </row>
    <row r="287" ht="12.75">
      <c r="K287" s="116"/>
    </row>
    <row r="288" ht="12.75">
      <c r="K288" s="116"/>
    </row>
    <row r="289" spans="2:15" ht="12.75">
      <c r="B289" s="45" t="s">
        <v>1198</v>
      </c>
      <c r="K289" s="116"/>
      <c r="O289" s="77">
        <v>28874</v>
      </c>
    </row>
    <row r="290" spans="2:15" ht="12.75">
      <c r="B290" s="45" t="s">
        <v>1199</v>
      </c>
      <c r="C290" s="45" t="s">
        <v>1058</v>
      </c>
      <c r="K290" s="116"/>
      <c r="O290" s="77">
        <v>28875</v>
      </c>
    </row>
    <row r="291" spans="4:18" ht="26.25">
      <c r="D291" s="194" t="s">
        <v>19</v>
      </c>
      <c r="E291" s="194" t="s">
        <v>33</v>
      </c>
      <c r="F291" s="113" t="s">
        <v>35</v>
      </c>
      <c r="G291" s="118" t="s">
        <v>34</v>
      </c>
      <c r="H291" s="45" t="s">
        <v>34</v>
      </c>
      <c r="I291" s="220">
        <v>5</v>
      </c>
      <c r="J291" s="252">
        <v>0</v>
      </c>
      <c r="K291" s="116">
        <f>J291*I291</f>
        <v>0</v>
      </c>
      <c r="O291" s="77">
        <v>68708</v>
      </c>
      <c r="P291" s="77">
        <v>28875</v>
      </c>
      <c r="R291" s="77">
        <v>5634</v>
      </c>
    </row>
    <row r="292" spans="4:18" ht="12.75">
      <c r="D292" s="194" t="s">
        <v>24</v>
      </c>
      <c r="E292" s="194" t="s">
        <v>1059</v>
      </c>
      <c r="F292" s="113" t="s">
        <v>1060</v>
      </c>
      <c r="G292" s="118" t="s">
        <v>34</v>
      </c>
      <c r="H292" s="45" t="s">
        <v>34</v>
      </c>
      <c r="I292" s="220">
        <v>20</v>
      </c>
      <c r="J292" s="252">
        <v>0</v>
      </c>
      <c r="K292" s="116">
        <f>J292*I292</f>
        <v>0</v>
      </c>
      <c r="O292" s="77">
        <v>68709</v>
      </c>
      <c r="P292" s="77">
        <v>28875</v>
      </c>
      <c r="R292" s="77">
        <v>5636</v>
      </c>
    </row>
    <row r="293" spans="2:22" ht="26.25">
      <c r="B293" s="262"/>
      <c r="C293" s="262"/>
      <c r="D293" s="142" t="s">
        <v>27</v>
      </c>
      <c r="E293" s="142" t="s">
        <v>2172</v>
      </c>
      <c r="F293" s="331" t="s">
        <v>2173</v>
      </c>
      <c r="G293" s="312" t="s">
        <v>34</v>
      </c>
      <c r="H293" s="262" t="s">
        <v>34</v>
      </c>
      <c r="I293" s="219">
        <v>80</v>
      </c>
      <c r="J293" s="266">
        <v>0</v>
      </c>
      <c r="K293" s="162">
        <f>J293*I293</f>
        <v>0</v>
      </c>
      <c r="O293" s="77">
        <v>67191</v>
      </c>
      <c r="P293" s="77">
        <v>28122</v>
      </c>
      <c r="R293" s="77">
        <v>5634</v>
      </c>
      <c r="V293" s="220"/>
    </row>
    <row r="294" spans="10:11" ht="12.75">
      <c r="J294" s="32" t="s">
        <v>1200</v>
      </c>
      <c r="K294" s="27">
        <f>SUM(K291:K293)</f>
        <v>0</v>
      </c>
    </row>
    <row r="295" ht="12.75">
      <c r="K295" s="116"/>
    </row>
    <row r="296" ht="12.75">
      <c r="K296" s="116"/>
    </row>
    <row r="297" spans="2:15" ht="12.75">
      <c r="B297" s="45" t="s">
        <v>1201</v>
      </c>
      <c r="K297" s="116"/>
      <c r="O297" s="77">
        <v>28876</v>
      </c>
    </row>
    <row r="298" spans="2:18" ht="12.75">
      <c r="B298" s="262"/>
      <c r="C298" s="262"/>
      <c r="D298" s="142" t="s">
        <v>19</v>
      </c>
      <c r="E298" s="142" t="s">
        <v>1013</v>
      </c>
      <c r="F298" s="331" t="s">
        <v>1014</v>
      </c>
      <c r="G298" s="312" t="s">
        <v>39</v>
      </c>
      <c r="H298" s="262" t="s">
        <v>39</v>
      </c>
      <c r="I298" s="219">
        <v>176</v>
      </c>
      <c r="J298" s="266">
        <v>0</v>
      </c>
      <c r="K298" s="162">
        <f>J298*I298</f>
        <v>0</v>
      </c>
      <c r="O298" s="77">
        <v>68711</v>
      </c>
      <c r="P298" s="77">
        <v>28876</v>
      </c>
      <c r="R298" s="77">
        <v>6226</v>
      </c>
    </row>
    <row r="299" spans="10:11" ht="12.75">
      <c r="J299" s="32" t="s">
        <v>1202</v>
      </c>
      <c r="K299" s="27">
        <f>SUM(K298)</f>
        <v>0</v>
      </c>
    </row>
    <row r="300" ht="12.75">
      <c r="K300" s="116"/>
    </row>
    <row r="301" ht="12.75">
      <c r="K301" s="116"/>
    </row>
    <row r="302" spans="2:15" ht="12.75">
      <c r="B302" s="45" t="s">
        <v>1203</v>
      </c>
      <c r="K302" s="116"/>
      <c r="O302" s="77">
        <v>28877</v>
      </c>
    </row>
    <row r="303" spans="4:18" ht="12.75">
      <c r="D303" s="194" t="s">
        <v>19</v>
      </c>
      <c r="E303" s="194" t="s">
        <v>1065</v>
      </c>
      <c r="F303" s="113" t="s">
        <v>1066</v>
      </c>
      <c r="G303" s="118" t="s">
        <v>34</v>
      </c>
      <c r="H303" s="45" t="s">
        <v>34</v>
      </c>
      <c r="I303" s="220">
        <v>20</v>
      </c>
      <c r="J303" s="252">
        <v>0</v>
      </c>
      <c r="K303" s="116">
        <f>J303*I303</f>
        <v>0</v>
      </c>
      <c r="O303" s="77">
        <v>68713</v>
      </c>
      <c r="P303" s="77">
        <v>28877</v>
      </c>
      <c r="R303" s="77">
        <v>6606</v>
      </c>
    </row>
    <row r="304" spans="2:22" s="129" customFormat="1" ht="12.75">
      <c r="B304" s="237"/>
      <c r="C304" s="237"/>
      <c r="D304" s="233" t="s">
        <v>24</v>
      </c>
      <c r="E304" s="233" t="s">
        <v>2179</v>
      </c>
      <c r="F304" s="136" t="s">
        <v>2180</v>
      </c>
      <c r="G304" s="238" t="s">
        <v>34</v>
      </c>
      <c r="H304" s="237" t="s">
        <v>34</v>
      </c>
      <c r="I304" s="130">
        <v>80</v>
      </c>
      <c r="J304" s="239">
        <v>0</v>
      </c>
      <c r="K304" s="240">
        <f>J304*I304</f>
        <v>0</v>
      </c>
      <c r="L304" s="241"/>
      <c r="M304" s="241"/>
      <c r="N304" s="241"/>
      <c r="O304" s="129">
        <v>67208</v>
      </c>
      <c r="P304" s="129">
        <v>28127</v>
      </c>
      <c r="R304" s="129">
        <v>6608</v>
      </c>
      <c r="V304" s="130"/>
    </row>
    <row r="305" spans="4:18" ht="12.75">
      <c r="D305" s="194" t="s">
        <v>27</v>
      </c>
      <c r="E305" s="194" t="s">
        <v>1023</v>
      </c>
      <c r="F305" s="113" t="s">
        <v>1024</v>
      </c>
      <c r="G305" s="118" t="s">
        <v>34</v>
      </c>
      <c r="H305" s="45" t="s">
        <v>39</v>
      </c>
      <c r="I305" s="220">
        <v>100</v>
      </c>
      <c r="J305" s="252">
        <v>0</v>
      </c>
      <c r="K305" s="116">
        <f>J305*I305</f>
        <v>0</v>
      </c>
      <c r="O305" s="77">
        <v>68715</v>
      </c>
      <c r="P305" s="77">
        <v>28877</v>
      </c>
      <c r="R305" s="77">
        <v>6614</v>
      </c>
    </row>
    <row r="306" spans="2:18" ht="26.25">
      <c r="B306" s="262"/>
      <c r="C306" s="262"/>
      <c r="D306" s="142" t="s">
        <v>28</v>
      </c>
      <c r="E306" s="142" t="s">
        <v>1025</v>
      </c>
      <c r="F306" s="331" t="s">
        <v>1026</v>
      </c>
      <c r="G306" s="312" t="s">
        <v>1027</v>
      </c>
      <c r="H306" s="262" t="s">
        <v>1028</v>
      </c>
      <c r="I306" s="219">
        <v>41</v>
      </c>
      <c r="J306" s="266">
        <v>0</v>
      </c>
      <c r="K306" s="162">
        <f>J306*I306</f>
        <v>0</v>
      </c>
      <c r="O306" s="77">
        <v>68716</v>
      </c>
      <c r="P306" s="77">
        <v>28877</v>
      </c>
      <c r="R306" s="77">
        <v>6618</v>
      </c>
    </row>
    <row r="307" spans="10:11" ht="12.75">
      <c r="J307" s="32" t="s">
        <v>1204</v>
      </c>
      <c r="K307" s="27">
        <f>SUM(K303:K306)</f>
        <v>0</v>
      </c>
    </row>
    <row r="308" spans="10:11" ht="12.75">
      <c r="J308" s="32" t="s">
        <v>1205</v>
      </c>
      <c r="K308" s="27">
        <f>K307+K299+K294</f>
        <v>0</v>
      </c>
    </row>
    <row r="309" ht="12.75">
      <c r="K309" s="116"/>
    </row>
    <row r="310" ht="12.75">
      <c r="K310" s="116"/>
    </row>
    <row r="311" spans="2:15" ht="12.75">
      <c r="B311" s="45" t="s">
        <v>1206</v>
      </c>
      <c r="K311" s="116"/>
      <c r="O311" s="77">
        <v>28878</v>
      </c>
    </row>
    <row r="312" spans="2:15" ht="12.75">
      <c r="B312" s="45" t="s">
        <v>1207</v>
      </c>
      <c r="K312" s="116"/>
      <c r="O312" s="77">
        <v>28879</v>
      </c>
    </row>
    <row r="313" spans="2:18" ht="26.25">
      <c r="B313" s="262"/>
      <c r="C313" s="262"/>
      <c r="D313" s="142" t="s">
        <v>19</v>
      </c>
      <c r="E313" s="142" t="s">
        <v>1035</v>
      </c>
      <c r="F313" s="331" t="s">
        <v>1036</v>
      </c>
      <c r="G313" s="312" t="s">
        <v>34</v>
      </c>
      <c r="H313" s="262" t="s">
        <v>34</v>
      </c>
      <c r="I313" s="219">
        <v>20</v>
      </c>
      <c r="J313" s="266">
        <v>0</v>
      </c>
      <c r="K313" s="162">
        <f>J313*I313</f>
        <v>0</v>
      </c>
      <c r="O313" s="77">
        <v>68717</v>
      </c>
      <c r="P313" s="77">
        <v>28879</v>
      </c>
      <c r="R313" s="77">
        <v>6636</v>
      </c>
    </row>
    <row r="314" spans="10:11" ht="12.75">
      <c r="J314" s="32" t="s">
        <v>1208</v>
      </c>
      <c r="K314" s="27">
        <f>SUM(K313)</f>
        <v>0</v>
      </c>
    </row>
    <row r="315" ht="12.75">
      <c r="K315" s="116"/>
    </row>
    <row r="316" ht="12.75">
      <c r="K316" s="116"/>
    </row>
    <row r="317" spans="2:15" ht="12.75">
      <c r="B317" s="45" t="s">
        <v>1209</v>
      </c>
      <c r="K317" s="116"/>
      <c r="O317" s="77">
        <v>28880</v>
      </c>
    </row>
    <row r="318" spans="2:18" ht="26.25">
      <c r="B318" s="262"/>
      <c r="C318" s="262"/>
      <c r="D318" s="142" t="s">
        <v>19</v>
      </c>
      <c r="E318" s="142" t="s">
        <v>1039</v>
      </c>
      <c r="F318" s="331" t="s">
        <v>1040</v>
      </c>
      <c r="G318" s="312" t="s">
        <v>39</v>
      </c>
      <c r="H318" s="262" t="s">
        <v>39</v>
      </c>
      <c r="I318" s="219">
        <v>104</v>
      </c>
      <c r="J318" s="266">
        <v>0</v>
      </c>
      <c r="K318" s="162">
        <f>J318*I318</f>
        <v>0</v>
      </c>
      <c r="O318" s="77">
        <v>68718</v>
      </c>
      <c r="P318" s="77">
        <v>28880</v>
      </c>
      <c r="R318" s="77">
        <v>12304</v>
      </c>
    </row>
    <row r="319" spans="10:11" ht="12.75">
      <c r="J319" s="32" t="s">
        <v>1210</v>
      </c>
      <c r="K319" s="27">
        <f>SUM(K318)</f>
        <v>0</v>
      </c>
    </row>
    <row r="320" ht="12.75">
      <c r="K320" s="116"/>
    </row>
    <row r="321" ht="12.75">
      <c r="K321" s="116"/>
    </row>
    <row r="322" spans="2:15" ht="12.75">
      <c r="B322" s="45" t="s">
        <v>1211</v>
      </c>
      <c r="K322" s="116"/>
      <c r="O322" s="77">
        <v>28881</v>
      </c>
    </row>
    <row r="323" spans="2:18" ht="26.25">
      <c r="B323" s="262"/>
      <c r="C323" s="262"/>
      <c r="D323" s="142" t="s">
        <v>19</v>
      </c>
      <c r="E323" s="142" t="s">
        <v>1045</v>
      </c>
      <c r="F323" s="331" t="s">
        <v>1046</v>
      </c>
      <c r="G323" s="312" t="s">
        <v>112</v>
      </c>
      <c r="H323" s="262" t="s">
        <v>39</v>
      </c>
      <c r="I323" s="219">
        <v>110</v>
      </c>
      <c r="J323" s="266">
        <v>0</v>
      </c>
      <c r="K323" s="162">
        <f>J323*I323</f>
        <v>0</v>
      </c>
      <c r="O323" s="77">
        <v>68719</v>
      </c>
      <c r="P323" s="77">
        <v>28881</v>
      </c>
      <c r="R323" s="77">
        <v>7421</v>
      </c>
    </row>
    <row r="324" spans="10:11" ht="12.75">
      <c r="J324" s="32" t="s">
        <v>1212</v>
      </c>
      <c r="K324" s="27">
        <f>SUM(K323)</f>
        <v>0</v>
      </c>
    </row>
    <row r="325" spans="10:11" ht="12.75">
      <c r="J325" s="27"/>
      <c r="K325" s="27"/>
    </row>
    <row r="326" ht="12.75">
      <c r="K326" s="116"/>
    </row>
    <row r="327" spans="2:15" ht="12.75">
      <c r="B327" s="45" t="s">
        <v>1213</v>
      </c>
      <c r="K327" s="116"/>
      <c r="O327" s="77">
        <v>28882</v>
      </c>
    </row>
    <row r="328" spans="2:18" ht="26.25">
      <c r="B328" s="262"/>
      <c r="C328" s="262"/>
      <c r="D328" s="142" t="s">
        <v>19</v>
      </c>
      <c r="E328" s="142" t="s">
        <v>1049</v>
      </c>
      <c r="F328" s="331" t="s">
        <v>1050</v>
      </c>
      <c r="G328" s="312" t="s">
        <v>39</v>
      </c>
      <c r="H328" s="262" t="s">
        <v>39</v>
      </c>
      <c r="I328" s="219">
        <v>34</v>
      </c>
      <c r="J328" s="266">
        <v>0</v>
      </c>
      <c r="K328" s="162">
        <f>J328*I328</f>
        <v>0</v>
      </c>
      <c r="O328" s="77">
        <v>68720</v>
      </c>
      <c r="P328" s="77">
        <v>28882</v>
      </c>
      <c r="R328" s="77">
        <v>7449</v>
      </c>
    </row>
    <row r="329" spans="10:11" ht="12.75">
      <c r="J329" s="32" t="s">
        <v>1214</v>
      </c>
      <c r="K329" s="27">
        <f>SUM(K328)</f>
        <v>0</v>
      </c>
    </row>
    <row r="330" spans="10:11" ht="12.75">
      <c r="J330" s="32" t="s">
        <v>1215</v>
      </c>
      <c r="K330" s="27">
        <f>K329+K324+K319+K314</f>
        <v>0</v>
      </c>
    </row>
    <row r="331" spans="10:11" ht="12.75">
      <c r="J331" s="32" t="s">
        <v>1216</v>
      </c>
      <c r="K331" s="27">
        <f>K330+K308+K286</f>
        <v>0</v>
      </c>
    </row>
    <row r="332" ht="12.75">
      <c r="K332" s="116"/>
    </row>
    <row r="333" spans="10:11" ht="17.25">
      <c r="J333" s="119" t="s">
        <v>1217</v>
      </c>
      <c r="K333" s="66">
        <f>K331+K277+K230+K184+K145+K100+K53</f>
        <v>0</v>
      </c>
    </row>
    <row r="334" ht="12.75">
      <c r="K334" s="116"/>
    </row>
    <row r="335" ht="12.75">
      <c r="K335" s="116"/>
    </row>
    <row r="336" ht="12.75">
      <c r="K336" s="116"/>
    </row>
    <row r="337" ht="12.75">
      <c r="K337" s="116"/>
    </row>
    <row r="338" ht="12.75">
      <c r="K338" s="116"/>
    </row>
    <row r="339" ht="12.75">
      <c r="K339" s="116"/>
    </row>
    <row r="340" ht="12.75">
      <c r="K340" s="116"/>
    </row>
    <row r="341" ht="12.75">
      <c r="K341" s="116"/>
    </row>
    <row r="342" ht="12.75">
      <c r="K342" s="116"/>
    </row>
    <row r="343" ht="12.75">
      <c r="K343" s="116"/>
    </row>
    <row r="344" ht="12.75">
      <c r="K344" s="116"/>
    </row>
    <row r="345" ht="12.75">
      <c r="K345" s="116"/>
    </row>
    <row r="346" ht="12.75">
      <c r="K346" s="116"/>
    </row>
    <row r="347" ht="12.75">
      <c r="K347" s="116"/>
    </row>
    <row r="348" ht="12.75">
      <c r="K348" s="116"/>
    </row>
    <row r="349" ht="12.75">
      <c r="K349" s="116"/>
    </row>
    <row r="350" ht="12.75">
      <c r="K350" s="116"/>
    </row>
    <row r="351" ht="12.75">
      <c r="K351" s="116"/>
    </row>
    <row r="352" ht="12.75">
      <c r="K352" s="116"/>
    </row>
    <row r="353" ht="12.75">
      <c r="K353" s="116"/>
    </row>
    <row r="354" ht="12.75">
      <c r="K354" s="116"/>
    </row>
    <row r="355" ht="12.75">
      <c r="K355" s="116"/>
    </row>
    <row r="356" ht="12.75">
      <c r="K356" s="116"/>
    </row>
    <row r="357" ht="12.75">
      <c r="K357" s="116"/>
    </row>
    <row r="358" ht="12.75">
      <c r="K358" s="116"/>
    </row>
    <row r="359" ht="12.75">
      <c r="K359" s="116"/>
    </row>
    <row r="360" ht="12.75">
      <c r="K360" s="116"/>
    </row>
    <row r="361" ht="12.75">
      <c r="K361" s="116"/>
    </row>
    <row r="362" ht="12.75">
      <c r="K362" s="116"/>
    </row>
    <row r="363" ht="12.75">
      <c r="K363" s="116"/>
    </row>
    <row r="364" ht="12.75">
      <c r="K364" s="116"/>
    </row>
  </sheetData>
  <sheetProtection/>
  <printOptions/>
  <pageMargins left="0.7086614173228347" right="0.1968503937007874" top="0.7480314960629921" bottom="0.7480314960629921" header="0.31496062992125984" footer="0.31496062992125984"/>
  <pageSetup fitToHeight="0"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B1:V90"/>
  <sheetViews>
    <sheetView zoomScalePageLayoutView="0" workbookViewId="0" topLeftCell="B73">
      <selection activeCell="I93" sqref="I93"/>
    </sheetView>
  </sheetViews>
  <sheetFormatPr defaultColWidth="9.140625" defaultRowHeight="12.75"/>
  <cols>
    <col min="1" max="1" width="2.7109375" style="77" customWidth="1"/>
    <col min="2" max="2" width="15.7109375" style="45" customWidth="1"/>
    <col min="3" max="3" width="9.57421875" style="45" hidden="1" customWidth="1"/>
    <col min="4" max="4" width="10.7109375" style="194" customWidth="1"/>
    <col min="5" max="5" width="15.7109375" style="194" customWidth="1"/>
    <col min="6" max="6" width="60.7109375" style="113" customWidth="1"/>
    <col min="7" max="7" width="9.7109375" style="118" customWidth="1"/>
    <col min="8" max="8" width="10.8515625" style="45" hidden="1" customWidth="1"/>
    <col min="9" max="9" width="15.7109375" style="220" customWidth="1"/>
    <col min="10" max="10" width="20.7109375" style="252" customWidth="1"/>
    <col min="11" max="11" width="25.7109375" style="77" customWidth="1"/>
    <col min="12" max="12" width="60.7109375" style="55" hidden="1" customWidth="1"/>
    <col min="13" max="14" width="45.7109375" style="55" hidden="1" customWidth="1"/>
    <col min="15" max="19" width="0" style="77" hidden="1" customWidth="1"/>
    <col min="20" max="16384" width="9.140625" style="77" customWidth="1"/>
  </cols>
  <sheetData>
    <row r="1" spans="2:14" s="3" customFormat="1" ht="15" thickBot="1">
      <c r="B1" s="7" t="s">
        <v>993</v>
      </c>
      <c r="C1" s="7" t="s">
        <v>16</v>
      </c>
      <c r="D1" s="96" t="s">
        <v>0</v>
      </c>
      <c r="E1" s="96" t="s">
        <v>13</v>
      </c>
      <c r="F1" s="115" t="s">
        <v>9</v>
      </c>
      <c r="G1" s="16" t="s">
        <v>14</v>
      </c>
      <c r="H1" s="7" t="s">
        <v>17</v>
      </c>
      <c r="I1" s="22" t="s">
        <v>8</v>
      </c>
      <c r="J1" s="23" t="s">
        <v>15</v>
      </c>
      <c r="K1" s="23" t="s">
        <v>98</v>
      </c>
      <c r="L1" s="9" t="s">
        <v>10</v>
      </c>
      <c r="M1" s="9" t="s">
        <v>11</v>
      </c>
      <c r="N1" s="9" t="s">
        <v>12</v>
      </c>
    </row>
    <row r="3" spans="2:14" s="2" customFormat="1" ht="17.25">
      <c r="B3" s="6" t="s">
        <v>1945</v>
      </c>
      <c r="C3" s="6"/>
      <c r="D3" s="98"/>
      <c r="E3" s="98"/>
      <c r="F3" s="107"/>
      <c r="G3" s="15"/>
      <c r="H3" s="6"/>
      <c r="I3" s="21"/>
      <c r="J3" s="12"/>
      <c r="L3" s="8"/>
      <c r="M3" s="8"/>
      <c r="N3" s="8"/>
    </row>
    <row r="5" spans="2:14" s="2" customFormat="1" ht="17.25">
      <c r="B5" s="6" t="s">
        <v>1947</v>
      </c>
      <c r="C5" s="6"/>
      <c r="D5" s="98"/>
      <c r="E5" s="98"/>
      <c r="F5" s="107"/>
      <c r="G5" s="15"/>
      <c r="H5" s="6"/>
      <c r="I5" s="21"/>
      <c r="J5" s="12"/>
      <c r="L5" s="8"/>
      <c r="M5" s="8"/>
      <c r="N5" s="8"/>
    </row>
    <row r="6" spans="2:14" s="2" customFormat="1" ht="17.25">
      <c r="B6" s="6"/>
      <c r="C6" s="6"/>
      <c r="D6" s="98"/>
      <c r="E6" s="98"/>
      <c r="F6" s="107"/>
      <c r="G6" s="15"/>
      <c r="H6" s="6"/>
      <c r="I6" s="21"/>
      <c r="J6" s="12"/>
      <c r="L6" s="8"/>
      <c r="M6" s="8"/>
      <c r="N6" s="8"/>
    </row>
    <row r="7" spans="2:15" s="2" customFormat="1" ht="17.25">
      <c r="B7" s="6" t="s">
        <v>1950</v>
      </c>
      <c r="C7" s="6"/>
      <c r="D7" s="98"/>
      <c r="E7" s="98"/>
      <c r="F7" s="107"/>
      <c r="G7" s="15"/>
      <c r="H7" s="6"/>
      <c r="I7" s="21"/>
      <c r="J7" s="12"/>
      <c r="K7" s="66"/>
      <c r="L7" s="8"/>
      <c r="M7" s="8"/>
      <c r="N7" s="8"/>
      <c r="O7" s="2">
        <v>28158</v>
      </c>
    </row>
    <row r="8" ht="12.75">
      <c r="K8" s="116"/>
    </row>
    <row r="9" spans="2:15" ht="12.75">
      <c r="B9" s="45" t="s">
        <v>994</v>
      </c>
      <c r="K9" s="116"/>
      <c r="O9" s="77">
        <v>28159</v>
      </c>
    </row>
    <row r="10" spans="2:15" ht="12.75">
      <c r="B10" s="45" t="s">
        <v>995</v>
      </c>
      <c r="K10" s="116"/>
      <c r="O10" s="77">
        <v>28160</v>
      </c>
    </row>
    <row r="11" spans="4:18" ht="26.25">
      <c r="D11" s="194" t="s">
        <v>19</v>
      </c>
      <c r="E11" s="194" t="s">
        <v>121</v>
      </c>
      <c r="F11" s="113" t="s">
        <v>996</v>
      </c>
      <c r="G11" s="118" t="s">
        <v>118</v>
      </c>
      <c r="H11" s="45" t="s">
        <v>119</v>
      </c>
      <c r="I11" s="328">
        <v>0.302</v>
      </c>
      <c r="J11" s="252">
        <v>0</v>
      </c>
      <c r="K11" s="116">
        <f>J11*I11</f>
        <v>0</v>
      </c>
      <c r="O11" s="77">
        <v>67292</v>
      </c>
      <c r="P11" s="77">
        <v>28160</v>
      </c>
      <c r="R11" s="77">
        <v>4925</v>
      </c>
    </row>
    <row r="12" spans="2:18" ht="26.25">
      <c r="B12" s="262"/>
      <c r="C12" s="262"/>
      <c r="D12" s="142" t="s">
        <v>24</v>
      </c>
      <c r="E12" s="142" t="s">
        <v>997</v>
      </c>
      <c r="F12" s="331" t="s">
        <v>998</v>
      </c>
      <c r="G12" s="312" t="s">
        <v>21</v>
      </c>
      <c r="H12" s="262" t="s">
        <v>22</v>
      </c>
      <c r="I12" s="219">
        <v>16</v>
      </c>
      <c r="J12" s="266">
        <v>0</v>
      </c>
      <c r="K12" s="162">
        <f>J12*I12</f>
        <v>0</v>
      </c>
      <c r="O12" s="77">
        <v>67293</v>
      </c>
      <c r="P12" s="77">
        <v>28160</v>
      </c>
      <c r="R12" s="77">
        <v>4935</v>
      </c>
    </row>
    <row r="13" spans="2:11" ht="12.75">
      <c r="B13" s="256"/>
      <c r="C13" s="256"/>
      <c r="D13" s="135"/>
      <c r="E13" s="135"/>
      <c r="F13" s="329"/>
      <c r="G13" s="330"/>
      <c r="H13" s="256"/>
      <c r="I13" s="260"/>
      <c r="J13" s="32" t="s">
        <v>999</v>
      </c>
      <c r="K13" s="42">
        <f>SUM(K11:K12)</f>
        <v>0</v>
      </c>
    </row>
    <row r="14" spans="2:11" ht="12.75">
      <c r="B14" s="256"/>
      <c r="C14" s="256"/>
      <c r="D14" s="135"/>
      <c r="E14" s="135"/>
      <c r="F14" s="329"/>
      <c r="G14" s="330"/>
      <c r="H14" s="256"/>
      <c r="I14" s="260"/>
      <c r="J14" s="46"/>
      <c r="K14" s="316"/>
    </row>
    <row r="15" spans="2:11" ht="12.75">
      <c r="B15" s="256"/>
      <c r="C15" s="256"/>
      <c r="D15" s="135"/>
      <c r="E15" s="135"/>
      <c r="F15" s="329"/>
      <c r="G15" s="330"/>
      <c r="H15" s="256"/>
      <c r="I15" s="260"/>
      <c r="J15" s="46"/>
      <c r="K15" s="316"/>
    </row>
    <row r="16" spans="2:15" ht="12.75">
      <c r="B16" s="45" t="s">
        <v>1000</v>
      </c>
      <c r="K16" s="116"/>
      <c r="O16" s="77">
        <v>28161</v>
      </c>
    </row>
    <row r="17" spans="4:18" ht="12.75">
      <c r="D17" s="194" t="s">
        <v>19</v>
      </c>
      <c r="E17" s="194" t="s">
        <v>1001</v>
      </c>
      <c r="F17" s="113" t="s">
        <v>1002</v>
      </c>
      <c r="G17" s="118" t="s">
        <v>112</v>
      </c>
      <c r="H17" s="45" t="s">
        <v>112</v>
      </c>
      <c r="I17" s="220">
        <v>280</v>
      </c>
      <c r="J17" s="252">
        <v>0</v>
      </c>
      <c r="K17" s="116">
        <f>J17*I17</f>
        <v>0</v>
      </c>
      <c r="O17" s="77">
        <v>67294</v>
      </c>
      <c r="P17" s="77">
        <v>28161</v>
      </c>
      <c r="R17" s="77">
        <v>4990</v>
      </c>
    </row>
    <row r="18" spans="2:18" ht="12.75">
      <c r="B18" s="256"/>
      <c r="C18" s="256"/>
      <c r="D18" s="135" t="s">
        <v>24</v>
      </c>
      <c r="E18" s="135" t="s">
        <v>1003</v>
      </c>
      <c r="F18" s="329" t="s">
        <v>1004</v>
      </c>
      <c r="G18" s="330" t="s">
        <v>39</v>
      </c>
      <c r="H18" s="256" t="s">
        <v>39</v>
      </c>
      <c r="I18" s="260">
        <v>2300</v>
      </c>
      <c r="J18" s="46">
        <v>0</v>
      </c>
      <c r="K18" s="316">
        <f>J18*I18</f>
        <v>0</v>
      </c>
      <c r="O18" s="77">
        <v>67295</v>
      </c>
      <c r="P18" s="77">
        <v>28161</v>
      </c>
      <c r="R18" s="77">
        <v>5035</v>
      </c>
    </row>
    <row r="19" spans="2:18" ht="12.75">
      <c r="B19" s="256"/>
      <c r="C19" s="256"/>
      <c r="D19" s="135" t="s">
        <v>27</v>
      </c>
      <c r="E19" s="135" t="s">
        <v>1005</v>
      </c>
      <c r="F19" s="329" t="s">
        <v>1006</v>
      </c>
      <c r="G19" s="330" t="s">
        <v>112</v>
      </c>
      <c r="H19" s="256" t="s">
        <v>112</v>
      </c>
      <c r="I19" s="260">
        <v>20</v>
      </c>
      <c r="J19" s="46">
        <v>0</v>
      </c>
      <c r="K19" s="316">
        <f>J19*I19</f>
        <v>0</v>
      </c>
      <c r="O19" s="77">
        <v>67296</v>
      </c>
      <c r="P19" s="77">
        <v>28161</v>
      </c>
      <c r="R19" s="77">
        <v>5069</v>
      </c>
    </row>
    <row r="20" spans="2:22" ht="12.75">
      <c r="B20" s="265"/>
      <c r="C20" s="265"/>
      <c r="D20" s="218" t="s">
        <v>28</v>
      </c>
      <c r="E20" s="218" t="s">
        <v>2185</v>
      </c>
      <c r="F20" s="114" t="s">
        <v>2186</v>
      </c>
      <c r="G20" s="264" t="s">
        <v>112</v>
      </c>
      <c r="H20" s="265" t="s">
        <v>39</v>
      </c>
      <c r="I20" s="219">
        <v>365</v>
      </c>
      <c r="J20" s="161">
        <v>0</v>
      </c>
      <c r="K20" s="162">
        <f>J20*I20</f>
        <v>0</v>
      </c>
      <c r="O20" s="77">
        <v>66991</v>
      </c>
      <c r="P20" s="77">
        <v>27994</v>
      </c>
      <c r="R20" s="77">
        <v>5035</v>
      </c>
      <c r="U20" s="116"/>
      <c r="V20" s="260"/>
    </row>
    <row r="21" spans="2:11" ht="12.75">
      <c r="B21" s="256"/>
      <c r="C21" s="256"/>
      <c r="D21" s="135"/>
      <c r="E21" s="135"/>
      <c r="F21" s="329"/>
      <c r="G21" s="330"/>
      <c r="H21" s="256"/>
      <c r="I21" s="260"/>
      <c r="J21" s="32" t="s">
        <v>1007</v>
      </c>
      <c r="K21" s="42">
        <f>SUM(K17:K20)</f>
        <v>0</v>
      </c>
    </row>
    <row r="22" spans="2:11" ht="12.75">
      <c r="B22" s="256"/>
      <c r="C22" s="256"/>
      <c r="D22" s="135"/>
      <c r="E22" s="135"/>
      <c r="F22" s="329"/>
      <c r="G22" s="330"/>
      <c r="H22" s="256"/>
      <c r="I22" s="260"/>
      <c r="J22" s="32" t="s">
        <v>1008</v>
      </c>
      <c r="K22" s="42">
        <f>K21+K13</f>
        <v>0</v>
      </c>
    </row>
    <row r="23" spans="2:11" ht="12.75">
      <c r="B23" s="256"/>
      <c r="C23" s="256"/>
      <c r="D23" s="135"/>
      <c r="E23" s="135"/>
      <c r="F23" s="329"/>
      <c r="G23" s="330"/>
      <c r="H23" s="256"/>
      <c r="I23" s="260"/>
      <c r="J23" s="46"/>
      <c r="K23" s="316"/>
    </row>
    <row r="24" spans="2:11" ht="12.75">
      <c r="B24" s="256"/>
      <c r="C24" s="256"/>
      <c r="D24" s="135"/>
      <c r="E24" s="135"/>
      <c r="F24" s="329"/>
      <c r="G24" s="330"/>
      <c r="H24" s="256"/>
      <c r="I24" s="260"/>
      <c r="J24" s="46"/>
      <c r="K24" s="316"/>
    </row>
    <row r="25" spans="2:15" ht="12.75">
      <c r="B25" s="45" t="s">
        <v>1009</v>
      </c>
      <c r="K25" s="116"/>
      <c r="O25" s="77">
        <v>28162</v>
      </c>
    </row>
    <row r="26" spans="2:15" ht="12.75">
      <c r="B26" s="45" t="s">
        <v>1010</v>
      </c>
      <c r="K26" s="116"/>
      <c r="O26" s="77">
        <v>28592</v>
      </c>
    </row>
    <row r="27" spans="4:18" ht="26.25">
      <c r="D27" s="194" t="s">
        <v>19</v>
      </c>
      <c r="E27" s="194" t="s">
        <v>33</v>
      </c>
      <c r="F27" s="113" t="s">
        <v>35</v>
      </c>
      <c r="G27" s="118" t="s">
        <v>34</v>
      </c>
      <c r="H27" s="45" t="s">
        <v>34</v>
      </c>
      <c r="I27" s="220">
        <v>98</v>
      </c>
      <c r="J27" s="252">
        <v>0</v>
      </c>
      <c r="K27" s="116">
        <f>J27*I27</f>
        <v>0</v>
      </c>
      <c r="O27" s="77">
        <v>68218</v>
      </c>
      <c r="P27" s="77">
        <v>28592</v>
      </c>
      <c r="R27" s="77">
        <v>5634</v>
      </c>
    </row>
    <row r="28" spans="2:22" ht="26.25">
      <c r="B28" s="262"/>
      <c r="C28" s="262"/>
      <c r="D28" s="142" t="s">
        <v>24</v>
      </c>
      <c r="E28" s="142" t="s">
        <v>2172</v>
      </c>
      <c r="F28" s="331" t="s">
        <v>2173</v>
      </c>
      <c r="G28" s="312" t="s">
        <v>34</v>
      </c>
      <c r="H28" s="262" t="s">
        <v>34</v>
      </c>
      <c r="I28" s="219">
        <v>2596</v>
      </c>
      <c r="J28" s="266">
        <v>0</v>
      </c>
      <c r="K28" s="162">
        <f>J28*I28</f>
        <v>0</v>
      </c>
      <c r="O28" s="77">
        <v>67191</v>
      </c>
      <c r="P28" s="77">
        <v>28122</v>
      </c>
      <c r="R28" s="77">
        <v>5634</v>
      </c>
      <c r="V28" s="220"/>
    </row>
    <row r="29" spans="2:11" ht="12.75">
      <c r="B29" s="256"/>
      <c r="C29" s="256"/>
      <c r="D29" s="135"/>
      <c r="E29" s="135"/>
      <c r="F29" s="329"/>
      <c r="G29" s="330"/>
      <c r="H29" s="256"/>
      <c r="I29" s="260"/>
      <c r="J29" s="32" t="s">
        <v>1011</v>
      </c>
      <c r="K29" s="42">
        <f>SUM(K27:K28)</f>
        <v>0</v>
      </c>
    </row>
    <row r="30" spans="2:11" ht="12.75">
      <c r="B30" s="256"/>
      <c r="C30" s="256"/>
      <c r="D30" s="135"/>
      <c r="E30" s="135"/>
      <c r="F30" s="329"/>
      <c r="G30" s="330"/>
      <c r="H30" s="256"/>
      <c r="I30" s="260"/>
      <c r="J30" s="46"/>
      <c r="K30" s="316"/>
    </row>
    <row r="31" spans="2:11" ht="12.75">
      <c r="B31" s="256"/>
      <c r="C31" s="256"/>
      <c r="D31" s="135"/>
      <c r="E31" s="135"/>
      <c r="F31" s="329"/>
      <c r="G31" s="330"/>
      <c r="H31" s="256"/>
      <c r="I31" s="260"/>
      <c r="J31" s="46"/>
      <c r="K31" s="316"/>
    </row>
    <row r="32" spans="2:15" ht="12.75">
      <c r="B32" s="45" t="s">
        <v>1012</v>
      </c>
      <c r="K32" s="116"/>
      <c r="O32" s="77">
        <v>28163</v>
      </c>
    </row>
    <row r="33" spans="2:22" s="129" customFormat="1" ht="26.25">
      <c r="B33" s="251"/>
      <c r="C33" s="251"/>
      <c r="D33" s="226" t="s">
        <v>19</v>
      </c>
      <c r="E33" s="226" t="s">
        <v>2188</v>
      </c>
      <c r="F33" s="199" t="s">
        <v>2189</v>
      </c>
      <c r="G33" s="227" t="s">
        <v>34</v>
      </c>
      <c r="H33" s="251" t="s">
        <v>34</v>
      </c>
      <c r="I33" s="220">
        <v>1584</v>
      </c>
      <c r="J33" s="224">
        <v>0</v>
      </c>
      <c r="K33" s="225">
        <f>J33*I33</f>
        <v>0</v>
      </c>
      <c r="L33" s="241"/>
      <c r="M33" s="241" t="s">
        <v>129</v>
      </c>
      <c r="N33" s="241"/>
      <c r="O33" s="129">
        <v>66998</v>
      </c>
      <c r="P33" s="129">
        <v>27999</v>
      </c>
      <c r="R33" s="129">
        <v>6053</v>
      </c>
      <c r="U33" s="240"/>
      <c r="V33" s="130"/>
    </row>
    <row r="34" spans="2:18" ht="12.75">
      <c r="B34" s="262"/>
      <c r="C34" s="262"/>
      <c r="D34" s="142" t="s">
        <v>24</v>
      </c>
      <c r="E34" s="142" t="s">
        <v>1013</v>
      </c>
      <c r="F34" s="331" t="s">
        <v>1014</v>
      </c>
      <c r="G34" s="312" t="s">
        <v>39</v>
      </c>
      <c r="H34" s="262" t="s">
        <v>39</v>
      </c>
      <c r="I34" s="219">
        <v>1885</v>
      </c>
      <c r="J34" s="266">
        <v>0</v>
      </c>
      <c r="K34" s="162">
        <f>J34*I34</f>
        <v>0</v>
      </c>
      <c r="O34" s="77">
        <v>67297</v>
      </c>
      <c r="P34" s="77">
        <v>28163</v>
      </c>
      <c r="R34" s="77">
        <v>6226</v>
      </c>
    </row>
    <row r="35" spans="2:11" ht="12.75">
      <c r="B35" s="256"/>
      <c r="C35" s="256"/>
      <c r="D35" s="135"/>
      <c r="E35" s="135"/>
      <c r="F35" s="329"/>
      <c r="G35" s="330"/>
      <c r="H35" s="256"/>
      <c r="I35" s="260"/>
      <c r="J35" s="32" t="s">
        <v>1015</v>
      </c>
      <c r="K35" s="42">
        <f>SUM(K33:K34)</f>
        <v>0</v>
      </c>
    </row>
    <row r="36" spans="2:11" ht="12.75">
      <c r="B36" s="256"/>
      <c r="C36" s="256"/>
      <c r="D36" s="135"/>
      <c r="E36" s="135"/>
      <c r="F36" s="329"/>
      <c r="G36" s="330"/>
      <c r="H36" s="256"/>
      <c r="I36" s="260"/>
      <c r="J36" s="46"/>
      <c r="K36" s="316"/>
    </row>
    <row r="37" spans="2:11" ht="12.75">
      <c r="B37" s="256"/>
      <c r="C37" s="256"/>
      <c r="D37" s="135"/>
      <c r="E37" s="135"/>
      <c r="F37" s="329"/>
      <c r="G37" s="330"/>
      <c r="H37" s="256"/>
      <c r="I37" s="260"/>
      <c r="J37" s="46"/>
      <c r="K37" s="316"/>
    </row>
    <row r="38" spans="2:15" ht="12.75">
      <c r="B38" s="45" t="s">
        <v>1016</v>
      </c>
      <c r="C38" s="45" t="s">
        <v>1017</v>
      </c>
      <c r="K38" s="116"/>
      <c r="O38" s="77">
        <v>28594</v>
      </c>
    </row>
    <row r="39" spans="2:19" ht="12.75">
      <c r="B39" s="262"/>
      <c r="C39" s="262"/>
      <c r="D39" s="142" t="s">
        <v>19</v>
      </c>
      <c r="E39" s="142" t="s">
        <v>1018</v>
      </c>
      <c r="F39" s="331" t="s">
        <v>1019</v>
      </c>
      <c r="G39" s="312" t="s">
        <v>39</v>
      </c>
      <c r="H39" s="262" t="s">
        <v>39</v>
      </c>
      <c r="I39" s="219">
        <v>360</v>
      </c>
      <c r="J39" s="266">
        <v>0</v>
      </c>
      <c r="K39" s="162">
        <f>J39*I39</f>
        <v>0</v>
      </c>
      <c r="L39" s="55" t="s">
        <v>1020</v>
      </c>
      <c r="O39" s="77">
        <v>68220</v>
      </c>
      <c r="P39" s="77">
        <v>28594</v>
      </c>
      <c r="R39" s="77">
        <v>3757</v>
      </c>
      <c r="S39" s="77" t="s">
        <v>1020</v>
      </c>
    </row>
    <row r="40" spans="2:11" ht="12.75">
      <c r="B40" s="256"/>
      <c r="C40" s="256"/>
      <c r="D40" s="135"/>
      <c r="E40" s="135"/>
      <c r="F40" s="329"/>
      <c r="G40" s="330"/>
      <c r="H40" s="256"/>
      <c r="I40" s="260"/>
      <c r="J40" s="32" t="s">
        <v>1021</v>
      </c>
      <c r="K40" s="42">
        <f>SUM(K39)</f>
        <v>0</v>
      </c>
    </row>
    <row r="41" spans="2:11" ht="12.75">
      <c r="B41" s="256"/>
      <c r="C41" s="256"/>
      <c r="D41" s="135"/>
      <c r="E41" s="135"/>
      <c r="F41" s="329"/>
      <c r="G41" s="330"/>
      <c r="H41" s="256"/>
      <c r="I41" s="260"/>
      <c r="J41" s="46"/>
      <c r="K41" s="316"/>
    </row>
    <row r="42" spans="2:11" ht="12.75">
      <c r="B42" s="256"/>
      <c r="C42" s="256"/>
      <c r="D42" s="135"/>
      <c r="E42" s="135"/>
      <c r="F42" s="329"/>
      <c r="G42" s="330"/>
      <c r="H42" s="256"/>
      <c r="I42" s="260"/>
      <c r="J42" s="46"/>
      <c r="K42" s="316"/>
    </row>
    <row r="43" spans="2:15" ht="12.75">
      <c r="B43" s="45" t="s">
        <v>1022</v>
      </c>
      <c r="K43" s="116"/>
      <c r="O43" s="77">
        <v>28164</v>
      </c>
    </row>
    <row r="44" spans="2:22" s="129" customFormat="1" ht="12.75">
      <c r="B44" s="237"/>
      <c r="C44" s="237"/>
      <c r="D44" s="233" t="s">
        <v>19</v>
      </c>
      <c r="E44" s="233" t="s">
        <v>2179</v>
      </c>
      <c r="F44" s="136" t="s">
        <v>2180</v>
      </c>
      <c r="G44" s="238" t="s">
        <v>34</v>
      </c>
      <c r="H44" s="237" t="s">
        <v>34</v>
      </c>
      <c r="I44" s="130">
        <v>2596</v>
      </c>
      <c r="J44" s="239">
        <v>0</v>
      </c>
      <c r="K44" s="240">
        <f>J44*I44</f>
        <v>0</v>
      </c>
      <c r="L44" s="241"/>
      <c r="M44" s="241"/>
      <c r="N44" s="241"/>
      <c r="O44" s="129">
        <v>67208</v>
      </c>
      <c r="P44" s="129">
        <v>28127</v>
      </c>
      <c r="R44" s="129">
        <v>6608</v>
      </c>
      <c r="V44" s="130"/>
    </row>
    <row r="45" spans="4:18" ht="12.75">
      <c r="D45" s="194" t="s">
        <v>24</v>
      </c>
      <c r="E45" s="194" t="s">
        <v>1023</v>
      </c>
      <c r="F45" s="113" t="s">
        <v>1024</v>
      </c>
      <c r="G45" s="118" t="s">
        <v>34</v>
      </c>
      <c r="H45" s="45" t="s">
        <v>39</v>
      </c>
      <c r="I45" s="220">
        <v>2596</v>
      </c>
      <c r="J45" s="252">
        <v>0</v>
      </c>
      <c r="K45" s="116">
        <f>J45*I45</f>
        <v>0</v>
      </c>
      <c r="O45" s="77">
        <v>68224</v>
      </c>
      <c r="P45" s="77">
        <v>28164</v>
      </c>
      <c r="R45" s="77">
        <v>6614</v>
      </c>
    </row>
    <row r="46" spans="4:18" ht="26.25">
      <c r="D46" s="194" t="s">
        <v>27</v>
      </c>
      <c r="E46" s="194" t="s">
        <v>1025</v>
      </c>
      <c r="F46" s="113" t="s">
        <v>1026</v>
      </c>
      <c r="G46" s="118" t="s">
        <v>1027</v>
      </c>
      <c r="H46" s="45" t="s">
        <v>1028</v>
      </c>
      <c r="I46" s="220">
        <v>740</v>
      </c>
      <c r="J46" s="252">
        <v>0</v>
      </c>
      <c r="K46" s="116">
        <f>J46*I46</f>
        <v>0</v>
      </c>
      <c r="O46" s="77">
        <v>67298</v>
      </c>
      <c r="P46" s="77">
        <v>28164</v>
      </c>
      <c r="R46" s="77">
        <v>6618</v>
      </c>
    </row>
    <row r="47" spans="2:18" ht="12.75">
      <c r="B47" s="262"/>
      <c r="C47" s="262"/>
      <c r="D47" s="142" t="s">
        <v>28</v>
      </c>
      <c r="E47" s="142" t="s">
        <v>1029</v>
      </c>
      <c r="F47" s="331" t="s">
        <v>1030</v>
      </c>
      <c r="G47" s="312" t="s">
        <v>1027</v>
      </c>
      <c r="H47" s="262" t="s">
        <v>1028</v>
      </c>
      <c r="I47" s="219">
        <v>8</v>
      </c>
      <c r="J47" s="266">
        <v>0</v>
      </c>
      <c r="K47" s="162">
        <f>J47*I47</f>
        <v>0</v>
      </c>
      <c r="O47" s="77">
        <v>67299</v>
      </c>
      <c r="P47" s="77">
        <v>28164</v>
      </c>
      <c r="R47" s="77">
        <v>6619</v>
      </c>
    </row>
    <row r="48" spans="2:11" ht="12.75">
      <c r="B48" s="256"/>
      <c r="C48" s="256"/>
      <c r="D48" s="135"/>
      <c r="E48" s="135"/>
      <c r="F48" s="329"/>
      <c r="G48" s="330"/>
      <c r="H48" s="256"/>
      <c r="I48" s="260"/>
      <c r="J48" s="32" t="s">
        <v>1031</v>
      </c>
      <c r="K48" s="42">
        <f>SUM(K44:K47)</f>
        <v>0</v>
      </c>
    </row>
    <row r="49" spans="2:11" ht="12.75">
      <c r="B49" s="256"/>
      <c r="C49" s="256"/>
      <c r="D49" s="135"/>
      <c r="E49" s="135"/>
      <c r="F49" s="329"/>
      <c r="G49" s="330"/>
      <c r="H49" s="256"/>
      <c r="I49" s="260"/>
      <c r="J49" s="32" t="s">
        <v>1032</v>
      </c>
      <c r="K49" s="42">
        <f>K48+K40+K35+K29</f>
        <v>0</v>
      </c>
    </row>
    <row r="50" spans="2:11" ht="12.75">
      <c r="B50" s="256"/>
      <c r="C50" s="256"/>
      <c r="D50" s="135"/>
      <c r="E50" s="135"/>
      <c r="F50" s="329"/>
      <c r="G50" s="330"/>
      <c r="H50" s="256"/>
      <c r="I50" s="260"/>
      <c r="J50" s="46"/>
      <c r="K50" s="316"/>
    </row>
    <row r="51" spans="2:15" ht="12.75">
      <c r="B51" s="45" t="s">
        <v>1033</v>
      </c>
      <c r="K51" s="116"/>
      <c r="O51" s="77">
        <v>28165</v>
      </c>
    </row>
    <row r="52" spans="2:15" ht="12.75">
      <c r="B52" s="45" t="s">
        <v>1034</v>
      </c>
      <c r="K52" s="116"/>
      <c r="O52" s="77">
        <v>28166</v>
      </c>
    </row>
    <row r="53" spans="2:18" ht="26.25">
      <c r="B53" s="262"/>
      <c r="C53" s="262"/>
      <c r="D53" s="142" t="s">
        <v>19</v>
      </c>
      <c r="E53" s="142" t="s">
        <v>1035</v>
      </c>
      <c r="F53" s="331" t="s">
        <v>1036</v>
      </c>
      <c r="G53" s="312" t="s">
        <v>34</v>
      </c>
      <c r="H53" s="262" t="s">
        <v>34</v>
      </c>
      <c r="I53" s="219">
        <v>274</v>
      </c>
      <c r="J53" s="266">
        <v>0</v>
      </c>
      <c r="K53" s="162">
        <f>J53*I53</f>
        <v>0</v>
      </c>
      <c r="O53" s="77">
        <v>67300</v>
      </c>
      <c r="P53" s="77">
        <v>28166</v>
      </c>
      <c r="R53" s="77">
        <v>6636</v>
      </c>
    </row>
    <row r="54" spans="2:11" ht="12.75">
      <c r="B54" s="256"/>
      <c r="C54" s="256"/>
      <c r="D54" s="135"/>
      <c r="E54" s="135"/>
      <c r="F54" s="329"/>
      <c r="G54" s="330"/>
      <c r="H54" s="256"/>
      <c r="I54" s="260"/>
      <c r="J54" s="32" t="s">
        <v>1037</v>
      </c>
      <c r="K54" s="42">
        <f>SUM(K53)</f>
        <v>0</v>
      </c>
    </row>
    <row r="55" spans="2:11" ht="12.75">
      <c r="B55" s="256"/>
      <c r="C55" s="256"/>
      <c r="D55" s="135"/>
      <c r="E55" s="135"/>
      <c r="F55" s="329"/>
      <c r="G55" s="330"/>
      <c r="H55" s="256"/>
      <c r="I55" s="260"/>
      <c r="J55" s="46"/>
      <c r="K55" s="316"/>
    </row>
    <row r="56" spans="2:11" ht="12.75">
      <c r="B56" s="256"/>
      <c r="C56" s="256"/>
      <c r="D56" s="135"/>
      <c r="E56" s="135"/>
      <c r="F56" s="329"/>
      <c r="G56" s="330"/>
      <c r="H56" s="256"/>
      <c r="I56" s="260"/>
      <c r="J56" s="46"/>
      <c r="K56" s="316"/>
    </row>
    <row r="57" spans="2:15" ht="12.75">
      <c r="B57" s="45" t="s">
        <v>1038</v>
      </c>
      <c r="K57" s="116"/>
      <c r="O57" s="77">
        <v>28167</v>
      </c>
    </row>
    <row r="58" spans="2:18" ht="26.25">
      <c r="B58" s="262"/>
      <c r="C58" s="262"/>
      <c r="D58" s="142" t="s">
        <v>19</v>
      </c>
      <c r="E58" s="142" t="s">
        <v>1039</v>
      </c>
      <c r="F58" s="331" t="s">
        <v>1040</v>
      </c>
      <c r="G58" s="312" t="s">
        <v>39</v>
      </c>
      <c r="H58" s="262" t="s">
        <v>39</v>
      </c>
      <c r="I58" s="219">
        <v>1360</v>
      </c>
      <c r="J58" s="266">
        <v>0</v>
      </c>
      <c r="K58" s="162">
        <f>J58*I58</f>
        <v>0</v>
      </c>
      <c r="O58" s="77">
        <v>68205</v>
      </c>
      <c r="P58" s="77">
        <v>28167</v>
      </c>
      <c r="R58" s="77">
        <v>12304</v>
      </c>
    </row>
    <row r="59" spans="2:11" ht="12.75">
      <c r="B59" s="256"/>
      <c r="C59" s="256"/>
      <c r="D59" s="135"/>
      <c r="E59" s="135"/>
      <c r="F59" s="329"/>
      <c r="G59" s="330"/>
      <c r="H59" s="256"/>
      <c r="I59" s="260"/>
      <c r="J59" s="32" t="s">
        <v>1041</v>
      </c>
      <c r="K59" s="42">
        <f>SUM(K58)</f>
        <v>0</v>
      </c>
    </row>
    <row r="60" spans="2:11" ht="12.75">
      <c r="B60" s="256"/>
      <c r="C60" s="256"/>
      <c r="D60" s="135"/>
      <c r="E60" s="135"/>
      <c r="F60" s="329"/>
      <c r="G60" s="330"/>
      <c r="H60" s="256"/>
      <c r="I60" s="260"/>
      <c r="J60" s="46"/>
      <c r="K60" s="316"/>
    </row>
    <row r="61" spans="2:11" ht="12.75">
      <c r="B61" s="256"/>
      <c r="C61" s="256"/>
      <c r="D61" s="135"/>
      <c r="E61" s="135"/>
      <c r="F61" s="329"/>
      <c r="G61" s="330"/>
      <c r="H61" s="256"/>
      <c r="I61" s="260"/>
      <c r="J61" s="46"/>
      <c r="K61" s="316"/>
    </row>
    <row r="62" spans="2:15" ht="12.75">
      <c r="B62" s="45" t="s">
        <v>1042</v>
      </c>
      <c r="K62" s="116"/>
      <c r="O62" s="77">
        <v>28168</v>
      </c>
    </row>
    <row r="63" spans="4:18" ht="26.25">
      <c r="D63" s="194" t="s">
        <v>19</v>
      </c>
      <c r="E63" s="194" t="s">
        <v>1043</v>
      </c>
      <c r="F63" s="113" t="s">
        <v>1044</v>
      </c>
      <c r="G63" s="118" t="s">
        <v>112</v>
      </c>
      <c r="H63" s="45" t="s">
        <v>112</v>
      </c>
      <c r="I63" s="220">
        <v>10</v>
      </c>
      <c r="J63" s="252">
        <v>0</v>
      </c>
      <c r="K63" s="116">
        <f>J63*I63</f>
        <v>0</v>
      </c>
      <c r="O63" s="77">
        <v>67302</v>
      </c>
      <c r="P63" s="77">
        <v>28168</v>
      </c>
      <c r="R63" s="77">
        <v>7374</v>
      </c>
    </row>
    <row r="64" spans="2:18" ht="26.25">
      <c r="B64" s="262"/>
      <c r="C64" s="262"/>
      <c r="D64" s="142" t="s">
        <v>24</v>
      </c>
      <c r="E64" s="142" t="s">
        <v>1045</v>
      </c>
      <c r="F64" s="331" t="s">
        <v>1046</v>
      </c>
      <c r="G64" s="312" t="s">
        <v>112</v>
      </c>
      <c r="H64" s="262" t="s">
        <v>39</v>
      </c>
      <c r="I64" s="219">
        <v>725</v>
      </c>
      <c r="J64" s="266">
        <v>0</v>
      </c>
      <c r="K64" s="162">
        <f>J64*I64</f>
        <v>0</v>
      </c>
      <c r="O64" s="77">
        <v>67303</v>
      </c>
      <c r="P64" s="77">
        <v>28168</v>
      </c>
      <c r="R64" s="77">
        <v>7421</v>
      </c>
    </row>
    <row r="65" spans="2:11" ht="12.75">
      <c r="B65" s="256"/>
      <c r="C65" s="256"/>
      <c r="D65" s="135"/>
      <c r="E65" s="135"/>
      <c r="F65" s="329"/>
      <c r="G65" s="330"/>
      <c r="H65" s="256"/>
      <c r="I65" s="260"/>
      <c r="J65" s="32" t="s">
        <v>1047</v>
      </c>
      <c r="K65" s="42">
        <f>SUM(K63:K64)</f>
        <v>0</v>
      </c>
    </row>
    <row r="66" spans="2:11" ht="12.75">
      <c r="B66" s="256"/>
      <c r="C66" s="256"/>
      <c r="D66" s="135"/>
      <c r="E66" s="135"/>
      <c r="F66" s="329"/>
      <c r="G66" s="330"/>
      <c r="H66" s="256"/>
      <c r="I66" s="260"/>
      <c r="J66" s="46"/>
      <c r="K66" s="316"/>
    </row>
    <row r="67" spans="2:11" ht="12.75">
      <c r="B67" s="256"/>
      <c r="C67" s="256"/>
      <c r="D67" s="135"/>
      <c r="E67" s="135"/>
      <c r="F67" s="329"/>
      <c r="G67" s="330"/>
      <c r="H67" s="256"/>
      <c r="I67" s="260"/>
      <c r="J67" s="46"/>
      <c r="K67" s="316"/>
    </row>
    <row r="68" spans="2:15" ht="12.75">
      <c r="B68" s="45" t="s">
        <v>1048</v>
      </c>
      <c r="K68" s="116"/>
      <c r="O68" s="77">
        <v>28595</v>
      </c>
    </row>
    <row r="69" spans="4:18" ht="26.25">
      <c r="D69" s="194" t="s">
        <v>19</v>
      </c>
      <c r="E69" s="194" t="s">
        <v>1049</v>
      </c>
      <c r="F69" s="113" t="s">
        <v>1050</v>
      </c>
      <c r="G69" s="118" t="s">
        <v>39</v>
      </c>
      <c r="H69" s="45" t="s">
        <v>39</v>
      </c>
      <c r="I69" s="220">
        <v>125</v>
      </c>
      <c r="J69" s="252">
        <v>0</v>
      </c>
      <c r="K69" s="116">
        <f>J69*I69</f>
        <v>0</v>
      </c>
      <c r="O69" s="77">
        <v>68221</v>
      </c>
      <c r="P69" s="77">
        <v>28595</v>
      </c>
      <c r="R69" s="77">
        <v>7449</v>
      </c>
    </row>
    <row r="70" spans="2:18" ht="26.25">
      <c r="B70" s="262"/>
      <c r="C70" s="262"/>
      <c r="D70" s="142" t="s">
        <v>24</v>
      </c>
      <c r="E70" s="142" t="s">
        <v>1051</v>
      </c>
      <c r="F70" s="331" t="s">
        <v>1052</v>
      </c>
      <c r="G70" s="312" t="s">
        <v>39</v>
      </c>
      <c r="H70" s="262" t="s">
        <v>39</v>
      </c>
      <c r="I70" s="219">
        <v>170</v>
      </c>
      <c r="J70" s="266">
        <v>0</v>
      </c>
      <c r="K70" s="162">
        <f>J70*I70</f>
        <v>0</v>
      </c>
      <c r="O70" s="77">
        <v>68222</v>
      </c>
      <c r="P70" s="77">
        <v>28595</v>
      </c>
      <c r="R70" s="77">
        <v>7452</v>
      </c>
    </row>
    <row r="71" spans="10:11" ht="12.75">
      <c r="J71" s="32" t="s">
        <v>1053</v>
      </c>
      <c r="K71" s="27">
        <f>SUM(K69:K70)</f>
        <v>0</v>
      </c>
    </row>
    <row r="72" spans="10:11" ht="12.75">
      <c r="J72" s="32" t="s">
        <v>1054</v>
      </c>
      <c r="K72" s="27">
        <f>K71+K65+K59+K54</f>
        <v>0</v>
      </c>
    </row>
    <row r="73" spans="10:11" ht="12.75">
      <c r="J73" s="32"/>
      <c r="K73" s="27"/>
    </row>
    <row r="75" spans="2:15" s="129" customFormat="1" ht="12.75">
      <c r="B75" s="237" t="s">
        <v>2321</v>
      </c>
      <c r="C75" s="237"/>
      <c r="D75" s="233"/>
      <c r="E75" s="233"/>
      <c r="F75" s="136"/>
      <c r="G75" s="238"/>
      <c r="H75" s="237"/>
      <c r="I75" s="130"/>
      <c r="J75" s="239"/>
      <c r="K75" s="240"/>
      <c r="L75" s="241"/>
      <c r="M75" s="241"/>
      <c r="N75" s="241"/>
      <c r="O75" s="129">
        <v>28165</v>
      </c>
    </row>
    <row r="76" spans="2:15" s="129" customFormat="1" ht="12.75">
      <c r="B76" s="237" t="s">
        <v>2322</v>
      </c>
      <c r="C76" s="237"/>
      <c r="D76" s="233"/>
      <c r="E76" s="233"/>
      <c r="F76" s="136"/>
      <c r="G76" s="238"/>
      <c r="H76" s="237"/>
      <c r="I76" s="130"/>
      <c r="J76" s="239"/>
      <c r="K76" s="240"/>
      <c r="L76" s="241"/>
      <c r="M76" s="241"/>
      <c r="N76" s="241"/>
      <c r="O76" s="129">
        <v>28166</v>
      </c>
    </row>
    <row r="77" spans="2:18" s="129" customFormat="1" ht="39">
      <c r="B77" s="301"/>
      <c r="C77" s="301"/>
      <c r="D77" s="235" t="s">
        <v>19</v>
      </c>
      <c r="E77" s="235" t="s">
        <v>2323</v>
      </c>
      <c r="F77" s="143" t="s">
        <v>2324</v>
      </c>
      <c r="G77" s="300" t="s">
        <v>1957</v>
      </c>
      <c r="H77" s="301" t="s">
        <v>34</v>
      </c>
      <c r="I77" s="144">
        <v>36</v>
      </c>
      <c r="J77" s="302">
        <v>0</v>
      </c>
      <c r="K77" s="230">
        <f>J77*I77</f>
        <v>0</v>
      </c>
      <c r="L77" s="241"/>
      <c r="M77" s="241"/>
      <c r="N77" s="241"/>
      <c r="O77" s="129">
        <v>67300</v>
      </c>
      <c r="P77" s="129">
        <v>28166</v>
      </c>
      <c r="R77" s="129">
        <v>6636</v>
      </c>
    </row>
    <row r="78" spans="2:14" s="129" customFormat="1" ht="12.75">
      <c r="B78" s="251"/>
      <c r="C78" s="251"/>
      <c r="D78" s="226"/>
      <c r="E78" s="226"/>
      <c r="F78" s="199"/>
      <c r="G78" s="227"/>
      <c r="H78" s="251"/>
      <c r="I78" s="157"/>
      <c r="J78" s="221" t="s">
        <v>2326</v>
      </c>
      <c r="K78" s="222">
        <f>SUM(K77)</f>
        <v>0</v>
      </c>
      <c r="L78" s="241"/>
      <c r="M78" s="241"/>
      <c r="N78" s="241"/>
    </row>
    <row r="79" spans="2:14" s="129" customFormat="1" ht="12.75">
      <c r="B79" s="251"/>
      <c r="C79" s="251"/>
      <c r="D79" s="226"/>
      <c r="E79" s="226"/>
      <c r="F79" s="199"/>
      <c r="G79" s="227"/>
      <c r="H79" s="251"/>
      <c r="I79" s="157"/>
      <c r="J79" s="224"/>
      <c r="K79" s="225"/>
      <c r="L79" s="241"/>
      <c r="M79" s="241"/>
      <c r="N79" s="241"/>
    </row>
    <row r="80" spans="2:14" s="129" customFormat="1" ht="12.75">
      <c r="B80" s="251"/>
      <c r="C80" s="251"/>
      <c r="D80" s="226"/>
      <c r="E80" s="226"/>
      <c r="F80" s="199"/>
      <c r="G80" s="227"/>
      <c r="H80" s="251"/>
      <c r="I80" s="157"/>
      <c r="J80" s="224"/>
      <c r="K80" s="225"/>
      <c r="L80" s="241"/>
      <c r="M80" s="241"/>
      <c r="N80" s="241"/>
    </row>
    <row r="81" spans="2:15" s="129" customFormat="1" ht="12.75">
      <c r="B81" s="237" t="s">
        <v>2327</v>
      </c>
      <c r="C81" s="237"/>
      <c r="D81" s="233"/>
      <c r="E81" s="233"/>
      <c r="F81" s="136"/>
      <c r="G81" s="238"/>
      <c r="H81" s="237"/>
      <c r="I81" s="130"/>
      <c r="J81" s="239"/>
      <c r="K81" s="240"/>
      <c r="L81" s="241"/>
      <c r="M81" s="241"/>
      <c r="N81" s="241"/>
      <c r="O81" s="129">
        <v>28167</v>
      </c>
    </row>
    <row r="82" spans="2:18" s="129" customFormat="1" ht="26.25">
      <c r="B82" s="301"/>
      <c r="C82" s="301"/>
      <c r="D82" s="235" t="s">
        <v>19</v>
      </c>
      <c r="E82" s="235" t="s">
        <v>2325</v>
      </c>
      <c r="F82" s="143" t="s">
        <v>2330</v>
      </c>
      <c r="G82" s="300" t="s">
        <v>39</v>
      </c>
      <c r="H82" s="301" t="s">
        <v>39</v>
      </c>
      <c r="I82" s="144">
        <v>70</v>
      </c>
      <c r="J82" s="302">
        <v>0</v>
      </c>
      <c r="K82" s="230">
        <f>J82*I82</f>
        <v>0</v>
      </c>
      <c r="L82" s="241"/>
      <c r="M82" s="241"/>
      <c r="N82" s="241"/>
      <c r="O82" s="129">
        <v>68205</v>
      </c>
      <c r="P82" s="129">
        <v>28167</v>
      </c>
      <c r="R82" s="129">
        <v>12304</v>
      </c>
    </row>
    <row r="83" spans="2:14" s="129" customFormat="1" ht="12.75">
      <c r="B83" s="251"/>
      <c r="C83" s="251"/>
      <c r="D83" s="226"/>
      <c r="E83" s="226"/>
      <c r="F83" s="199"/>
      <c r="G83" s="227"/>
      <c r="H83" s="251"/>
      <c r="I83" s="157"/>
      <c r="J83" s="221" t="s">
        <v>2328</v>
      </c>
      <c r="K83" s="222">
        <f>SUM(K82)</f>
        <v>0</v>
      </c>
      <c r="L83" s="241"/>
      <c r="M83" s="241"/>
      <c r="N83" s="241"/>
    </row>
    <row r="84" spans="2:14" s="129" customFormat="1" ht="12.75">
      <c r="B84" s="237"/>
      <c r="C84" s="237"/>
      <c r="D84" s="233"/>
      <c r="E84" s="233"/>
      <c r="F84" s="136"/>
      <c r="G84" s="238"/>
      <c r="H84" s="237"/>
      <c r="I84" s="130"/>
      <c r="J84" s="221" t="s">
        <v>2329</v>
      </c>
      <c r="K84" s="165">
        <f>K83+K78</f>
        <v>0</v>
      </c>
      <c r="L84" s="241"/>
      <c r="M84" s="241"/>
      <c r="N84" s="241"/>
    </row>
    <row r="85" spans="2:14" s="129" customFormat="1" ht="12.75">
      <c r="B85" s="237"/>
      <c r="C85" s="237"/>
      <c r="D85" s="233"/>
      <c r="E85" s="233"/>
      <c r="F85" s="136"/>
      <c r="G85" s="238"/>
      <c r="H85" s="237"/>
      <c r="I85" s="130"/>
      <c r="J85" s="221"/>
      <c r="K85" s="165"/>
      <c r="L85" s="241"/>
      <c r="M85" s="241"/>
      <c r="N85" s="241"/>
    </row>
    <row r="86" spans="10:11" ht="17.25">
      <c r="J86" s="119" t="s">
        <v>1055</v>
      </c>
      <c r="K86" s="12">
        <f>K84+K72+K49+K22</f>
        <v>0</v>
      </c>
    </row>
    <row r="90" ht="12.75">
      <c r="U90" s="120"/>
    </row>
  </sheetData>
  <sheetProtection/>
  <printOptions/>
  <pageMargins left="0.7086614173228347" right="0.1968503937007874"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Z83"/>
  <sheetViews>
    <sheetView zoomScale="85" zoomScaleNormal="85" zoomScalePageLayoutView="0" workbookViewId="0" topLeftCell="A1">
      <pane ySplit="1" topLeftCell="A69" activePane="bottomLeft" state="frozen"/>
      <selection pane="topLeft" activeCell="D15" sqref="D15"/>
      <selection pane="bottomLeft" activeCell="P77" sqref="P77"/>
    </sheetView>
  </sheetViews>
  <sheetFormatPr defaultColWidth="9.140625" defaultRowHeight="12.75"/>
  <cols>
    <col min="1" max="1" width="2.7109375" style="77" customWidth="1"/>
    <col min="2" max="3" width="7.7109375" style="45" customWidth="1"/>
    <col min="4" max="8" width="15.7109375" style="45" hidden="1" customWidth="1"/>
    <col min="9" max="9" width="9.57421875" style="45" hidden="1" customWidth="1"/>
    <col min="10" max="10" width="10.7109375" style="194" customWidth="1"/>
    <col min="11" max="11" width="15.7109375" style="194" customWidth="1"/>
    <col min="12" max="12" width="60.7109375" style="113" customWidth="1"/>
    <col min="13" max="13" width="9.7109375" style="118" customWidth="1"/>
    <col min="14" max="14" width="10.8515625" style="45" hidden="1" customWidth="1"/>
    <col min="15" max="15" width="15.7109375" style="220" customWidth="1"/>
    <col min="16" max="17" width="20.7109375" style="252" customWidth="1"/>
    <col min="18" max="18" width="60.7109375" style="55" hidden="1" customWidth="1"/>
    <col min="19" max="20" width="45.7109375" style="55" hidden="1" customWidth="1"/>
    <col min="21" max="25" width="9.140625" style="77" hidden="1" customWidth="1"/>
    <col min="26" max="26" width="20.00390625" style="252" hidden="1" customWidth="1"/>
    <col min="27" max="16384" width="9.140625" style="77" customWidth="1"/>
  </cols>
  <sheetData>
    <row r="1" spans="2:17" ht="15" thickBot="1">
      <c r="B1" s="7" t="s">
        <v>1</v>
      </c>
      <c r="C1" s="7" t="s">
        <v>2</v>
      </c>
      <c r="D1" s="7" t="s">
        <v>3</v>
      </c>
      <c r="E1" s="7" t="s">
        <v>4</v>
      </c>
      <c r="F1" s="7" t="s">
        <v>5</v>
      </c>
      <c r="G1" s="7" t="s">
        <v>6</v>
      </c>
      <c r="H1" s="7" t="s">
        <v>7</v>
      </c>
      <c r="I1" s="7" t="s">
        <v>16</v>
      </c>
      <c r="J1" s="96" t="s">
        <v>0</v>
      </c>
      <c r="K1" s="96" t="s">
        <v>13</v>
      </c>
      <c r="L1" s="115" t="s">
        <v>9</v>
      </c>
      <c r="M1" s="16" t="s">
        <v>14</v>
      </c>
      <c r="N1" s="7" t="s">
        <v>17</v>
      </c>
      <c r="O1" s="22" t="s">
        <v>8</v>
      </c>
      <c r="P1" s="23" t="s">
        <v>15</v>
      </c>
      <c r="Q1" s="23" t="s">
        <v>98</v>
      </c>
    </row>
    <row r="3" ht="17.25">
      <c r="B3" s="6" t="s">
        <v>1951</v>
      </c>
    </row>
    <row r="5" spans="2:26" s="2" customFormat="1" ht="17.25">
      <c r="B5" s="2" t="s">
        <v>568</v>
      </c>
      <c r="C5" s="6"/>
      <c r="D5" s="6"/>
      <c r="E5" s="6"/>
      <c r="F5" s="6"/>
      <c r="G5" s="6"/>
      <c r="H5" s="6"/>
      <c r="I5" s="6"/>
      <c r="J5" s="98"/>
      <c r="K5" s="98"/>
      <c r="L5" s="107"/>
      <c r="M5" s="15"/>
      <c r="N5" s="6"/>
      <c r="O5" s="21"/>
      <c r="P5" s="12"/>
      <c r="Q5" s="12"/>
      <c r="R5" s="8"/>
      <c r="S5" s="8"/>
      <c r="T5" s="8"/>
      <c r="Z5" s="12"/>
    </row>
    <row r="6" spans="10:26" s="3" customFormat="1" ht="15" thickBot="1">
      <c r="J6" s="104"/>
      <c r="K6" s="104"/>
      <c r="L6" s="104"/>
      <c r="R6" s="9" t="s">
        <v>10</v>
      </c>
      <c r="S6" s="9" t="s">
        <v>11</v>
      </c>
      <c r="T6" s="9" t="s">
        <v>12</v>
      </c>
      <c r="Z6" s="23"/>
    </row>
    <row r="7" spans="2:21" ht="12.75">
      <c r="B7" s="45" t="s">
        <v>18</v>
      </c>
      <c r="U7" s="77">
        <v>30780</v>
      </c>
    </row>
    <row r="8" spans="10:25" ht="26.25">
      <c r="J8" s="194" t="s">
        <v>19</v>
      </c>
      <c r="K8" s="194" t="s">
        <v>20</v>
      </c>
      <c r="L8" s="113" t="s">
        <v>23</v>
      </c>
      <c r="M8" s="118" t="s">
        <v>21</v>
      </c>
      <c r="N8" s="45" t="s">
        <v>22</v>
      </c>
      <c r="O8" s="220">
        <v>1</v>
      </c>
      <c r="P8" s="252">
        <v>0</v>
      </c>
      <c r="Q8" s="252">
        <f>P8*O8</f>
        <v>0</v>
      </c>
      <c r="U8" s="77">
        <v>71365</v>
      </c>
      <c r="V8" s="77">
        <v>30780</v>
      </c>
      <c r="X8" s="77">
        <v>4945</v>
      </c>
      <c r="Y8" s="77">
        <v>2</v>
      </c>
    </row>
    <row r="9" spans="2:25" ht="26.25">
      <c r="B9" s="262"/>
      <c r="C9" s="262"/>
      <c r="D9" s="262"/>
      <c r="E9" s="262"/>
      <c r="F9" s="262"/>
      <c r="G9" s="262"/>
      <c r="H9" s="262"/>
      <c r="I9" s="262"/>
      <c r="J9" s="142" t="s">
        <v>24</v>
      </c>
      <c r="K9" s="142" t="s">
        <v>25</v>
      </c>
      <c r="L9" s="331" t="s">
        <v>26</v>
      </c>
      <c r="M9" s="312" t="s">
        <v>21</v>
      </c>
      <c r="N9" s="262" t="s">
        <v>22</v>
      </c>
      <c r="O9" s="219">
        <v>3</v>
      </c>
      <c r="P9" s="266">
        <v>0</v>
      </c>
      <c r="Q9" s="266">
        <f>P9*O9</f>
        <v>0</v>
      </c>
      <c r="U9" s="77">
        <v>71366</v>
      </c>
      <c r="V9" s="77">
        <v>30780</v>
      </c>
      <c r="X9" s="77">
        <v>4943</v>
      </c>
      <c r="Y9" s="77">
        <v>2</v>
      </c>
    </row>
    <row r="10" spans="13:26" ht="12.75">
      <c r="M10" s="330"/>
      <c r="O10" s="260"/>
      <c r="P10" s="32" t="s">
        <v>99</v>
      </c>
      <c r="Q10" s="42">
        <f>SUM(Q8:Q9)</f>
        <v>0</v>
      </c>
      <c r="Z10" s="46"/>
    </row>
    <row r="11" spans="13:26" ht="12.75">
      <c r="M11" s="330"/>
      <c r="O11" s="260"/>
      <c r="Q11" s="46"/>
      <c r="Z11" s="46"/>
    </row>
    <row r="12" spans="13:26" ht="12.75">
      <c r="M12" s="330"/>
      <c r="O12" s="260"/>
      <c r="Q12" s="46"/>
      <c r="Z12" s="46"/>
    </row>
    <row r="13" spans="1:26" ht="12.75">
      <c r="A13" s="327"/>
      <c r="B13" s="92" t="s">
        <v>32</v>
      </c>
      <c r="C13" s="92"/>
      <c r="D13" s="92"/>
      <c r="E13" s="92"/>
      <c r="F13" s="92"/>
      <c r="G13" s="92"/>
      <c r="H13" s="92"/>
      <c r="I13" s="92"/>
      <c r="J13" s="253"/>
      <c r="K13" s="253"/>
      <c r="L13" s="109"/>
      <c r="N13" s="92"/>
      <c r="P13" s="255"/>
      <c r="Q13" s="27"/>
      <c r="U13" s="77">
        <v>30781</v>
      </c>
      <c r="Z13" s="27"/>
    </row>
    <row r="14" spans="1:25" ht="26.25">
      <c r="A14" s="327"/>
      <c r="B14" s="92"/>
      <c r="C14" s="92"/>
      <c r="D14" s="92"/>
      <c r="E14" s="92"/>
      <c r="F14" s="92"/>
      <c r="G14" s="92"/>
      <c r="H14" s="92"/>
      <c r="I14" s="92"/>
      <c r="J14" s="253" t="s">
        <v>19</v>
      </c>
      <c r="K14" s="253" t="s">
        <v>33</v>
      </c>
      <c r="L14" s="109" t="s">
        <v>35</v>
      </c>
      <c r="M14" s="118" t="s">
        <v>34</v>
      </c>
      <c r="N14" s="92" t="s">
        <v>34</v>
      </c>
      <c r="O14" s="220">
        <v>60</v>
      </c>
      <c r="P14" s="255">
        <v>0</v>
      </c>
      <c r="Q14" s="252">
        <f aca="true" t="shared" si="0" ref="Q14:Q20">P14*O14</f>
        <v>0</v>
      </c>
      <c r="U14" s="77">
        <v>71370</v>
      </c>
      <c r="V14" s="77">
        <v>30781</v>
      </c>
      <c r="X14" s="77">
        <v>5634</v>
      </c>
      <c r="Y14" s="77">
        <v>2</v>
      </c>
    </row>
    <row r="15" spans="1:26" ht="26.25">
      <c r="A15" s="327"/>
      <c r="B15" s="92"/>
      <c r="C15" s="92"/>
      <c r="D15" s="92"/>
      <c r="E15" s="92"/>
      <c r="F15" s="92"/>
      <c r="G15" s="92"/>
      <c r="H15" s="92"/>
      <c r="I15" s="92"/>
      <c r="J15" s="253" t="s">
        <v>24</v>
      </c>
      <c r="K15" s="253" t="s">
        <v>36</v>
      </c>
      <c r="L15" s="109" t="s">
        <v>37</v>
      </c>
      <c r="M15" s="254" t="s">
        <v>34</v>
      </c>
      <c r="N15" s="92" t="s">
        <v>34</v>
      </c>
      <c r="O15" s="220">
        <v>360</v>
      </c>
      <c r="P15" s="255">
        <v>0</v>
      </c>
      <c r="Q15" s="252">
        <f t="shared" si="0"/>
        <v>0</v>
      </c>
      <c r="U15" s="77">
        <v>71371</v>
      </c>
      <c r="V15" s="77">
        <v>30781</v>
      </c>
      <c r="X15" s="77">
        <v>5720</v>
      </c>
      <c r="Y15" s="77">
        <v>2</v>
      </c>
      <c r="Z15" s="255"/>
    </row>
    <row r="16" spans="1:25" ht="12.75">
      <c r="A16" s="327"/>
      <c r="B16" s="92"/>
      <c r="C16" s="92"/>
      <c r="D16" s="92"/>
      <c r="E16" s="92"/>
      <c r="F16" s="92"/>
      <c r="G16" s="92"/>
      <c r="H16" s="92"/>
      <c r="I16" s="92"/>
      <c r="J16" s="253" t="s">
        <v>27</v>
      </c>
      <c r="K16" s="253" t="s">
        <v>38</v>
      </c>
      <c r="L16" s="109" t="s">
        <v>40</v>
      </c>
      <c r="M16" s="254" t="s">
        <v>39</v>
      </c>
      <c r="N16" s="92" t="s">
        <v>39</v>
      </c>
      <c r="O16" s="220">
        <v>120</v>
      </c>
      <c r="P16" s="255">
        <v>0</v>
      </c>
      <c r="Q16" s="252">
        <f t="shared" si="0"/>
        <v>0</v>
      </c>
      <c r="U16" s="77">
        <v>71372</v>
      </c>
      <c r="V16" s="77">
        <v>30781</v>
      </c>
      <c r="X16" s="77">
        <v>5917</v>
      </c>
      <c r="Y16" s="77">
        <v>2</v>
      </c>
    </row>
    <row r="17" spans="1:25" ht="12.75">
      <c r="A17" s="327"/>
      <c r="B17" s="92"/>
      <c r="C17" s="92"/>
      <c r="D17" s="92"/>
      <c r="E17" s="92"/>
      <c r="F17" s="92"/>
      <c r="G17" s="92"/>
      <c r="H17" s="92"/>
      <c r="I17" s="92"/>
      <c r="J17" s="253" t="s">
        <v>28</v>
      </c>
      <c r="K17" s="253" t="s">
        <v>41</v>
      </c>
      <c r="L17" s="109" t="s">
        <v>42</v>
      </c>
      <c r="M17" s="254" t="s">
        <v>34</v>
      </c>
      <c r="N17" s="92" t="s">
        <v>34</v>
      </c>
      <c r="O17" s="220">
        <v>150</v>
      </c>
      <c r="P17" s="255">
        <v>0</v>
      </c>
      <c r="Q17" s="252">
        <f t="shared" si="0"/>
        <v>0</v>
      </c>
      <c r="U17" s="77">
        <v>71373</v>
      </c>
      <c r="V17" s="77">
        <v>30781</v>
      </c>
      <c r="X17" s="77">
        <v>6126</v>
      </c>
      <c r="Y17" s="77">
        <v>2</v>
      </c>
    </row>
    <row r="18" spans="1:25" ht="12.75">
      <c r="A18" s="327"/>
      <c r="B18" s="259"/>
      <c r="C18" s="259"/>
      <c r="D18" s="259"/>
      <c r="E18" s="259"/>
      <c r="F18" s="259"/>
      <c r="G18" s="259"/>
      <c r="H18" s="259"/>
      <c r="I18" s="259"/>
      <c r="J18" s="217" t="s">
        <v>29</v>
      </c>
      <c r="K18" s="217" t="s">
        <v>43</v>
      </c>
      <c r="L18" s="216" t="s">
        <v>44</v>
      </c>
      <c r="M18" s="258" t="s">
        <v>34</v>
      </c>
      <c r="N18" s="259" t="s">
        <v>34</v>
      </c>
      <c r="O18" s="260">
        <v>125</v>
      </c>
      <c r="P18" s="261">
        <v>0</v>
      </c>
      <c r="Q18" s="46">
        <f t="shared" si="0"/>
        <v>0</v>
      </c>
      <c r="U18" s="77">
        <v>71374</v>
      </c>
      <c r="V18" s="77">
        <v>30781</v>
      </c>
      <c r="X18" s="77">
        <v>6159</v>
      </c>
      <c r="Y18" s="77">
        <v>2</v>
      </c>
    </row>
    <row r="19" spans="1:26" s="321" customFormat="1" ht="26.25">
      <c r="A19" s="344"/>
      <c r="B19" s="259"/>
      <c r="C19" s="259"/>
      <c r="D19" s="259"/>
      <c r="E19" s="259"/>
      <c r="F19" s="259"/>
      <c r="G19" s="259"/>
      <c r="H19" s="259"/>
      <c r="I19" s="259"/>
      <c r="J19" s="226" t="s">
        <v>62</v>
      </c>
      <c r="K19" s="226" t="s">
        <v>1261</v>
      </c>
      <c r="L19" s="199" t="s">
        <v>1262</v>
      </c>
      <c r="M19" s="227" t="s">
        <v>39</v>
      </c>
      <c r="N19" s="251" t="s">
        <v>39</v>
      </c>
      <c r="O19" s="157">
        <v>150</v>
      </c>
      <c r="P19" s="224">
        <v>0</v>
      </c>
      <c r="Q19" s="225">
        <f t="shared" si="0"/>
        <v>0</v>
      </c>
      <c r="R19" s="274"/>
      <c r="S19" s="274"/>
      <c r="T19" s="274"/>
      <c r="U19" s="321">
        <v>71374</v>
      </c>
      <c r="V19" s="321">
        <v>30781</v>
      </c>
      <c r="X19" s="321">
        <v>6159</v>
      </c>
      <c r="Y19" s="321">
        <v>2</v>
      </c>
      <c r="Z19" s="46"/>
    </row>
    <row r="20" spans="1:26" s="321" customFormat="1" ht="26.25">
      <c r="A20" s="344"/>
      <c r="B20" s="265"/>
      <c r="C20" s="265"/>
      <c r="D20" s="265"/>
      <c r="E20" s="265"/>
      <c r="F20" s="265"/>
      <c r="G20" s="265"/>
      <c r="H20" s="265"/>
      <c r="I20" s="265"/>
      <c r="J20" s="235" t="s">
        <v>63</v>
      </c>
      <c r="K20" s="235" t="s">
        <v>2451</v>
      </c>
      <c r="L20" s="143" t="s">
        <v>2452</v>
      </c>
      <c r="M20" s="300" t="s">
        <v>39</v>
      </c>
      <c r="N20" s="301" t="s">
        <v>39</v>
      </c>
      <c r="O20" s="144">
        <v>75</v>
      </c>
      <c r="P20" s="302">
        <v>0</v>
      </c>
      <c r="Q20" s="230">
        <f t="shared" si="0"/>
        <v>0</v>
      </c>
      <c r="R20" s="274"/>
      <c r="S20" s="274"/>
      <c r="T20" s="274"/>
      <c r="U20" s="321">
        <v>71374</v>
      </c>
      <c r="V20" s="321">
        <v>30781</v>
      </c>
      <c r="X20" s="321">
        <v>6159</v>
      </c>
      <c r="Y20" s="321">
        <v>2</v>
      </c>
      <c r="Z20" s="46"/>
    </row>
    <row r="21" spans="1:17" ht="12.75">
      <c r="A21" s="327"/>
      <c r="B21" s="92"/>
      <c r="C21" s="92"/>
      <c r="D21" s="92"/>
      <c r="E21" s="92"/>
      <c r="F21" s="92"/>
      <c r="G21" s="92"/>
      <c r="H21" s="92"/>
      <c r="I21" s="92"/>
      <c r="J21" s="253"/>
      <c r="K21" s="253"/>
      <c r="L21" s="109"/>
      <c r="M21" s="254"/>
      <c r="N21" s="92"/>
      <c r="P21" s="30" t="s">
        <v>100</v>
      </c>
      <c r="Q21" s="27">
        <f>SUM(Q14:Q20)</f>
        <v>0</v>
      </c>
    </row>
    <row r="22" spans="1:16" ht="12.75">
      <c r="A22" s="327"/>
      <c r="B22" s="92"/>
      <c r="C22" s="92"/>
      <c r="D22" s="92"/>
      <c r="E22" s="92"/>
      <c r="F22" s="92"/>
      <c r="G22" s="92"/>
      <c r="H22" s="92"/>
      <c r="I22" s="92"/>
      <c r="J22" s="253"/>
      <c r="K22" s="253"/>
      <c r="L22" s="109"/>
      <c r="M22" s="254"/>
      <c r="N22" s="92"/>
      <c r="P22" s="255"/>
    </row>
    <row r="23" spans="1:16" ht="12.75">
      <c r="A23" s="327"/>
      <c r="B23" s="92"/>
      <c r="C23" s="92"/>
      <c r="D23" s="92"/>
      <c r="E23" s="92"/>
      <c r="F23" s="92"/>
      <c r="G23" s="92"/>
      <c r="H23" s="92"/>
      <c r="I23" s="92"/>
      <c r="J23" s="253"/>
      <c r="K23" s="253"/>
      <c r="L23" s="109"/>
      <c r="M23" s="254"/>
      <c r="N23" s="92"/>
      <c r="P23" s="255"/>
    </row>
    <row r="24" spans="1:21" ht="12.75">
      <c r="A24" s="327"/>
      <c r="B24" s="92" t="s">
        <v>45</v>
      </c>
      <c r="C24" s="92"/>
      <c r="D24" s="92"/>
      <c r="E24" s="92"/>
      <c r="F24" s="92"/>
      <c r="G24" s="92"/>
      <c r="H24" s="92"/>
      <c r="I24" s="92"/>
      <c r="J24" s="253"/>
      <c r="K24" s="253"/>
      <c r="L24" s="109"/>
      <c r="M24" s="258"/>
      <c r="N24" s="259"/>
      <c r="O24" s="260"/>
      <c r="P24" s="261"/>
      <c r="Q24" s="46"/>
      <c r="U24" s="77">
        <v>30782</v>
      </c>
    </row>
    <row r="25" spans="1:26" ht="12.75">
      <c r="A25" s="327"/>
      <c r="B25" s="92"/>
      <c r="C25" s="92" t="s">
        <v>46</v>
      </c>
      <c r="D25" s="92"/>
      <c r="E25" s="92"/>
      <c r="F25" s="92"/>
      <c r="G25" s="92"/>
      <c r="H25" s="92"/>
      <c r="I25" s="92"/>
      <c r="J25" s="253"/>
      <c r="K25" s="253"/>
      <c r="L25" s="109"/>
      <c r="M25" s="258"/>
      <c r="N25" s="259"/>
      <c r="O25" s="345"/>
      <c r="P25" s="261"/>
      <c r="Q25" s="46"/>
      <c r="U25" s="77">
        <v>30783</v>
      </c>
      <c r="Z25" s="266"/>
    </row>
    <row r="26" spans="1:26" ht="26.25">
      <c r="A26" s="327"/>
      <c r="B26" s="92"/>
      <c r="C26" s="92"/>
      <c r="D26" s="92"/>
      <c r="E26" s="92"/>
      <c r="F26" s="92"/>
      <c r="G26" s="92"/>
      <c r="H26" s="92"/>
      <c r="I26" s="92"/>
      <c r="J26" s="253" t="s">
        <v>19</v>
      </c>
      <c r="K26" s="253" t="s">
        <v>47</v>
      </c>
      <c r="L26" s="109" t="s">
        <v>48</v>
      </c>
      <c r="M26" s="258" t="s">
        <v>39</v>
      </c>
      <c r="N26" s="259" t="s">
        <v>39</v>
      </c>
      <c r="O26" s="345">
        <v>50</v>
      </c>
      <c r="P26" s="261">
        <v>0</v>
      </c>
      <c r="Q26" s="252">
        <f>P26*O26</f>
        <v>0</v>
      </c>
      <c r="U26" s="77">
        <v>71375</v>
      </c>
      <c r="V26" s="77">
        <v>30783</v>
      </c>
      <c r="X26" s="77">
        <v>8669</v>
      </c>
      <c r="Y26" s="77">
        <v>2</v>
      </c>
      <c r="Z26" s="31"/>
    </row>
    <row r="27" spans="1:26" ht="12.75">
      <c r="A27" s="327"/>
      <c r="B27" s="92"/>
      <c r="C27" s="92"/>
      <c r="D27" s="92"/>
      <c r="E27" s="92"/>
      <c r="F27" s="92"/>
      <c r="G27" s="92"/>
      <c r="H27" s="92"/>
      <c r="I27" s="92"/>
      <c r="J27" s="253" t="s">
        <v>24</v>
      </c>
      <c r="K27" s="253" t="s">
        <v>49</v>
      </c>
      <c r="L27" s="109" t="s">
        <v>50</v>
      </c>
      <c r="M27" s="258" t="s">
        <v>39</v>
      </c>
      <c r="N27" s="259" t="s">
        <v>39</v>
      </c>
      <c r="O27" s="345">
        <v>206</v>
      </c>
      <c r="P27" s="261">
        <v>0</v>
      </c>
      <c r="Q27" s="252">
        <f>P27*O27</f>
        <v>0</v>
      </c>
      <c r="U27" s="77">
        <v>71376</v>
      </c>
      <c r="V27" s="77">
        <v>30783</v>
      </c>
      <c r="X27" s="77">
        <v>8696</v>
      </c>
      <c r="Y27" s="77">
        <v>2</v>
      </c>
      <c r="Z27" s="255"/>
    </row>
    <row r="28" spans="1:26" ht="12.75">
      <c r="A28" s="327"/>
      <c r="B28" s="92"/>
      <c r="C28" s="92"/>
      <c r="D28" s="92"/>
      <c r="E28" s="92"/>
      <c r="F28" s="92"/>
      <c r="G28" s="92"/>
      <c r="H28" s="92"/>
      <c r="I28" s="92"/>
      <c r="J28" s="253" t="s">
        <v>27</v>
      </c>
      <c r="K28" s="253" t="s">
        <v>51</v>
      </c>
      <c r="L28" s="109" t="s">
        <v>52</v>
      </c>
      <c r="M28" s="258" t="s">
        <v>39</v>
      </c>
      <c r="N28" s="259" t="s">
        <v>39</v>
      </c>
      <c r="O28" s="345">
        <v>24</v>
      </c>
      <c r="P28" s="261">
        <v>0</v>
      </c>
      <c r="Q28" s="252">
        <f>P28*O28</f>
        <v>0</v>
      </c>
      <c r="U28" s="77">
        <v>71377</v>
      </c>
      <c r="V28" s="77">
        <v>30783</v>
      </c>
      <c r="X28" s="77">
        <v>8786</v>
      </c>
      <c r="Y28" s="77">
        <v>2</v>
      </c>
      <c r="Z28" s="255"/>
    </row>
    <row r="29" spans="1:26" ht="12.75">
      <c r="A29" s="327"/>
      <c r="B29" s="92"/>
      <c r="C29" s="92"/>
      <c r="D29" s="92"/>
      <c r="E29" s="92"/>
      <c r="F29" s="92"/>
      <c r="G29" s="92"/>
      <c r="H29" s="92"/>
      <c r="I29" s="92"/>
      <c r="J29" s="253" t="s">
        <v>28</v>
      </c>
      <c r="K29" s="253" t="s">
        <v>53</v>
      </c>
      <c r="L29" s="109" t="s">
        <v>54</v>
      </c>
      <c r="M29" s="258" t="s">
        <v>39</v>
      </c>
      <c r="N29" s="259" t="s">
        <v>39</v>
      </c>
      <c r="O29" s="345">
        <v>46</v>
      </c>
      <c r="P29" s="261">
        <v>0</v>
      </c>
      <c r="Q29" s="252">
        <f>P29*O29</f>
        <v>0</v>
      </c>
      <c r="U29" s="77">
        <v>71378</v>
      </c>
      <c r="V29" s="77">
        <v>30783</v>
      </c>
      <c r="X29" s="77">
        <v>8785</v>
      </c>
      <c r="Y29" s="77">
        <v>2</v>
      </c>
      <c r="Z29" s="255"/>
    </row>
    <row r="30" spans="1:26" ht="26.25">
      <c r="A30" s="327"/>
      <c r="B30" s="265"/>
      <c r="C30" s="265"/>
      <c r="D30" s="265"/>
      <c r="E30" s="265"/>
      <c r="F30" s="265"/>
      <c r="G30" s="265"/>
      <c r="H30" s="265"/>
      <c r="I30" s="265"/>
      <c r="J30" s="218" t="s">
        <v>29</v>
      </c>
      <c r="K30" s="218" t="s">
        <v>55</v>
      </c>
      <c r="L30" s="114" t="s">
        <v>56</v>
      </c>
      <c r="M30" s="264" t="s">
        <v>39</v>
      </c>
      <c r="N30" s="265" t="s">
        <v>39</v>
      </c>
      <c r="O30" s="343">
        <v>7</v>
      </c>
      <c r="P30" s="161">
        <v>0</v>
      </c>
      <c r="Q30" s="266">
        <f>P30*O30</f>
        <v>0</v>
      </c>
      <c r="U30" s="77">
        <v>71379</v>
      </c>
      <c r="V30" s="77">
        <v>30783</v>
      </c>
      <c r="X30" s="77">
        <v>8799</v>
      </c>
      <c r="Y30" s="77">
        <v>2</v>
      </c>
      <c r="Z30" s="255"/>
    </row>
    <row r="31" spans="1:26" ht="12.75">
      <c r="A31" s="327"/>
      <c r="B31" s="92"/>
      <c r="C31" s="92"/>
      <c r="D31" s="92"/>
      <c r="E31" s="92"/>
      <c r="F31" s="92"/>
      <c r="G31" s="92"/>
      <c r="H31" s="92"/>
      <c r="I31" s="92"/>
      <c r="J31" s="253"/>
      <c r="K31" s="253"/>
      <c r="L31" s="109"/>
      <c r="M31" s="258"/>
      <c r="N31" s="259"/>
      <c r="O31" s="345"/>
      <c r="P31" s="30" t="s">
        <v>101</v>
      </c>
      <c r="Q31" s="40">
        <f>SUM(Q26:Q30)</f>
        <v>0</v>
      </c>
      <c r="Z31" s="255"/>
    </row>
    <row r="32" spans="1:26" ht="12.75">
      <c r="A32" s="327"/>
      <c r="B32" s="92"/>
      <c r="C32" s="92"/>
      <c r="D32" s="92"/>
      <c r="E32" s="92"/>
      <c r="F32" s="92"/>
      <c r="G32" s="92"/>
      <c r="H32" s="92"/>
      <c r="I32" s="92"/>
      <c r="J32" s="253"/>
      <c r="K32" s="253"/>
      <c r="L32" s="109"/>
      <c r="M32" s="258"/>
      <c r="N32" s="259"/>
      <c r="O32" s="345"/>
      <c r="P32" s="261"/>
      <c r="Q32" s="261"/>
      <c r="Z32" s="255"/>
    </row>
    <row r="33" spans="1:26" ht="12.75">
      <c r="A33" s="327"/>
      <c r="B33" s="92"/>
      <c r="C33" s="92"/>
      <c r="D33" s="92"/>
      <c r="E33" s="92"/>
      <c r="F33" s="92"/>
      <c r="G33" s="92"/>
      <c r="H33" s="92"/>
      <c r="I33" s="92"/>
      <c r="J33" s="253"/>
      <c r="K33" s="253"/>
      <c r="L33" s="109"/>
      <c r="M33" s="258"/>
      <c r="N33" s="259"/>
      <c r="O33" s="345"/>
      <c r="P33" s="261"/>
      <c r="Q33" s="261"/>
      <c r="Z33" s="255"/>
    </row>
    <row r="34" spans="3:21" ht="12.75">
      <c r="C34" s="45" t="s">
        <v>57</v>
      </c>
      <c r="M34" s="258"/>
      <c r="N34" s="256"/>
      <c r="O34" s="345"/>
      <c r="P34" s="46"/>
      <c r="Q34" s="46"/>
      <c r="U34" s="77">
        <v>30784</v>
      </c>
    </row>
    <row r="35" spans="1:25" ht="26.25">
      <c r="A35" s="327"/>
      <c r="B35" s="92"/>
      <c r="C35" s="92"/>
      <c r="D35" s="92"/>
      <c r="E35" s="92"/>
      <c r="F35" s="92"/>
      <c r="G35" s="92"/>
      <c r="H35" s="92"/>
      <c r="I35" s="92"/>
      <c r="J35" s="253" t="s">
        <v>19</v>
      </c>
      <c r="K35" s="253" t="s">
        <v>58</v>
      </c>
      <c r="L35" s="109" t="s">
        <v>59</v>
      </c>
      <c r="M35" s="258" t="s">
        <v>34</v>
      </c>
      <c r="N35" s="259" t="s">
        <v>34</v>
      </c>
      <c r="O35" s="345">
        <v>12</v>
      </c>
      <c r="P35" s="261">
        <v>0</v>
      </c>
      <c r="Q35" s="252">
        <f aca="true" t="shared" si="1" ref="Q35:Q43">P35*O35</f>
        <v>0</v>
      </c>
      <c r="U35" s="77">
        <v>71380</v>
      </c>
      <c r="V35" s="77">
        <v>30784</v>
      </c>
      <c r="X35" s="77">
        <v>8992</v>
      </c>
      <c r="Y35" s="77">
        <v>2</v>
      </c>
    </row>
    <row r="36" spans="10:25" ht="26.25">
      <c r="J36" s="194" t="s">
        <v>24</v>
      </c>
      <c r="K36" s="194" t="s">
        <v>60</v>
      </c>
      <c r="L36" s="113" t="s">
        <v>61</v>
      </c>
      <c r="M36" s="258" t="s">
        <v>34</v>
      </c>
      <c r="N36" s="256" t="s">
        <v>34</v>
      </c>
      <c r="O36" s="345">
        <v>21</v>
      </c>
      <c r="P36" s="46">
        <v>0</v>
      </c>
      <c r="Q36" s="252">
        <f t="shared" si="1"/>
        <v>0</v>
      </c>
      <c r="U36" s="77">
        <v>71381</v>
      </c>
      <c r="V36" s="77">
        <v>30784</v>
      </c>
      <c r="X36" s="77">
        <v>8999</v>
      </c>
      <c r="Y36" s="77">
        <v>2</v>
      </c>
    </row>
    <row r="37" spans="10:25" ht="26.25">
      <c r="J37" s="194" t="s">
        <v>27</v>
      </c>
      <c r="K37" s="194" t="s">
        <v>2453</v>
      </c>
      <c r="L37" s="113" t="s">
        <v>2454</v>
      </c>
      <c r="M37" s="258" t="s">
        <v>34</v>
      </c>
      <c r="N37" s="256" t="s">
        <v>34</v>
      </c>
      <c r="O37" s="345">
        <v>27.6</v>
      </c>
      <c r="P37" s="46">
        <v>0</v>
      </c>
      <c r="Q37" s="252">
        <f t="shared" si="1"/>
        <v>0</v>
      </c>
      <c r="U37" s="77">
        <v>71382</v>
      </c>
      <c r="V37" s="77">
        <v>30784</v>
      </c>
      <c r="X37" s="77">
        <v>9053</v>
      </c>
      <c r="Y37" s="77">
        <v>2</v>
      </c>
    </row>
    <row r="38" spans="10:26" ht="26.25">
      <c r="J38" s="194" t="s">
        <v>28</v>
      </c>
      <c r="K38" s="194" t="s">
        <v>2455</v>
      </c>
      <c r="L38" s="113" t="s">
        <v>2456</v>
      </c>
      <c r="M38" s="258" t="s">
        <v>34</v>
      </c>
      <c r="N38" s="256" t="s">
        <v>34</v>
      </c>
      <c r="O38" s="345">
        <v>16.1</v>
      </c>
      <c r="P38" s="46">
        <v>0</v>
      </c>
      <c r="Q38" s="252">
        <f t="shared" si="1"/>
        <v>0</v>
      </c>
      <c r="U38" s="77">
        <v>71383</v>
      </c>
      <c r="V38" s="77">
        <v>30784</v>
      </c>
      <c r="X38" s="77">
        <v>9050</v>
      </c>
      <c r="Y38" s="77">
        <v>2</v>
      </c>
      <c r="Z38" s="266"/>
    </row>
    <row r="39" spans="10:26" ht="26.25">
      <c r="J39" s="194" t="s">
        <v>29</v>
      </c>
      <c r="K39" s="194" t="s">
        <v>2457</v>
      </c>
      <c r="L39" s="113" t="s">
        <v>2458</v>
      </c>
      <c r="M39" s="258" t="s">
        <v>34</v>
      </c>
      <c r="N39" s="256" t="s">
        <v>34</v>
      </c>
      <c r="O39" s="345">
        <v>16.1</v>
      </c>
      <c r="P39" s="46">
        <v>0</v>
      </c>
      <c r="Q39" s="252">
        <f t="shared" si="1"/>
        <v>0</v>
      </c>
      <c r="U39" s="77">
        <v>71384</v>
      </c>
      <c r="V39" s="77">
        <v>30784</v>
      </c>
      <c r="X39" s="77">
        <v>9060</v>
      </c>
      <c r="Y39" s="77">
        <v>2</v>
      </c>
      <c r="Z39" s="31"/>
    </row>
    <row r="40" spans="10:26" ht="26.25">
      <c r="J40" s="194" t="s">
        <v>62</v>
      </c>
      <c r="K40" s="194" t="s">
        <v>2459</v>
      </c>
      <c r="L40" s="113" t="s">
        <v>2460</v>
      </c>
      <c r="M40" s="258" t="s">
        <v>34</v>
      </c>
      <c r="N40" s="256" t="s">
        <v>34</v>
      </c>
      <c r="O40" s="345">
        <v>59.800000000000004</v>
      </c>
      <c r="P40" s="46">
        <v>0</v>
      </c>
      <c r="Q40" s="252">
        <f t="shared" si="1"/>
        <v>0</v>
      </c>
      <c r="U40" s="77">
        <v>71385</v>
      </c>
      <c r="V40" s="77">
        <v>30784</v>
      </c>
      <c r="W40" s="77">
        <v>71384</v>
      </c>
      <c r="X40" s="77">
        <v>9181</v>
      </c>
      <c r="Y40" s="77">
        <v>2</v>
      </c>
      <c r="Z40" s="255"/>
    </row>
    <row r="41" spans="10:26" ht="39">
      <c r="J41" s="194" t="s">
        <v>63</v>
      </c>
      <c r="K41" s="194" t="s">
        <v>64</v>
      </c>
      <c r="L41" s="113" t="s">
        <v>2461</v>
      </c>
      <c r="M41" s="258" t="s">
        <v>34</v>
      </c>
      <c r="N41" s="256" t="s">
        <v>34</v>
      </c>
      <c r="O41" s="345">
        <v>1.9000000000000001</v>
      </c>
      <c r="P41" s="46">
        <v>0</v>
      </c>
      <c r="Q41" s="252">
        <f t="shared" si="1"/>
        <v>0</v>
      </c>
      <c r="U41" s="77">
        <v>71386</v>
      </c>
      <c r="V41" s="77">
        <v>30784</v>
      </c>
      <c r="X41" s="77">
        <v>9066</v>
      </c>
      <c r="Y41" s="77">
        <v>2</v>
      </c>
      <c r="Z41" s="255"/>
    </row>
    <row r="42" spans="10:25" ht="26.25">
      <c r="J42" s="194" t="s">
        <v>65</v>
      </c>
      <c r="K42" s="194" t="s">
        <v>66</v>
      </c>
      <c r="L42" s="113" t="s">
        <v>67</v>
      </c>
      <c r="M42" s="330" t="s">
        <v>34</v>
      </c>
      <c r="N42" s="256" t="s">
        <v>34</v>
      </c>
      <c r="O42" s="260">
        <v>1.9000000000000001</v>
      </c>
      <c r="P42" s="46">
        <v>0</v>
      </c>
      <c r="Q42" s="252">
        <f t="shared" si="1"/>
        <v>0</v>
      </c>
      <c r="U42" s="77">
        <v>71387</v>
      </c>
      <c r="V42" s="77">
        <v>30784</v>
      </c>
      <c r="W42" s="77">
        <v>71386</v>
      </c>
      <c r="X42" s="77">
        <v>9184</v>
      </c>
      <c r="Y42" s="77">
        <v>2</v>
      </c>
    </row>
    <row r="43" spans="2:25" ht="26.25">
      <c r="B43" s="265"/>
      <c r="C43" s="265"/>
      <c r="D43" s="265"/>
      <c r="E43" s="265"/>
      <c r="F43" s="265"/>
      <c r="G43" s="265"/>
      <c r="H43" s="265"/>
      <c r="I43" s="265"/>
      <c r="J43" s="218" t="s">
        <v>68</v>
      </c>
      <c r="K43" s="218" t="s">
        <v>69</v>
      </c>
      <c r="L43" s="114" t="s">
        <v>70</v>
      </c>
      <c r="M43" s="264" t="s">
        <v>34</v>
      </c>
      <c r="N43" s="265" t="s">
        <v>34</v>
      </c>
      <c r="O43" s="343">
        <v>2.6</v>
      </c>
      <c r="P43" s="161">
        <v>0</v>
      </c>
      <c r="Q43" s="266">
        <f t="shared" si="1"/>
        <v>0</v>
      </c>
      <c r="U43" s="77">
        <v>71388</v>
      </c>
      <c r="V43" s="77">
        <v>30784</v>
      </c>
      <c r="X43" s="77">
        <v>9006</v>
      </c>
      <c r="Y43" s="77">
        <v>2</v>
      </c>
    </row>
    <row r="44" spans="13:17" ht="12.75">
      <c r="M44" s="258"/>
      <c r="N44" s="256"/>
      <c r="O44" s="345"/>
      <c r="P44" s="32" t="s">
        <v>102</v>
      </c>
      <c r="Q44" s="46">
        <f>SUM(Q35:Q43)</f>
        <v>0</v>
      </c>
    </row>
    <row r="45" spans="13:17" ht="12.75">
      <c r="M45" s="258"/>
      <c r="N45" s="256"/>
      <c r="O45" s="345"/>
      <c r="P45" s="46"/>
      <c r="Q45" s="46"/>
    </row>
    <row r="46" spans="13:17" ht="12.75">
      <c r="M46" s="258"/>
      <c r="N46" s="256"/>
      <c r="O46" s="345"/>
      <c r="P46" s="46"/>
      <c r="Q46" s="46"/>
    </row>
    <row r="47" spans="3:21" ht="12.75">
      <c r="C47" s="45" t="s">
        <v>71</v>
      </c>
      <c r="M47" s="330"/>
      <c r="N47" s="256"/>
      <c r="O47" s="260"/>
      <c r="P47" s="46"/>
      <c r="Q47" s="46"/>
      <c r="U47" s="77">
        <v>30785</v>
      </c>
    </row>
    <row r="48" spans="2:25" ht="26.25">
      <c r="B48" s="259"/>
      <c r="C48" s="259"/>
      <c r="D48" s="259"/>
      <c r="E48" s="259"/>
      <c r="F48" s="259"/>
      <c r="G48" s="259"/>
      <c r="H48" s="259"/>
      <c r="I48" s="259"/>
      <c r="J48" s="217" t="s">
        <v>19</v>
      </c>
      <c r="K48" s="135" t="s">
        <v>2334</v>
      </c>
      <c r="L48" s="329" t="s">
        <v>2335</v>
      </c>
      <c r="M48" s="258" t="s">
        <v>72</v>
      </c>
      <c r="N48" s="259" t="s">
        <v>72</v>
      </c>
      <c r="O48" s="345">
        <v>4750</v>
      </c>
      <c r="P48" s="261">
        <v>0</v>
      </c>
      <c r="Q48" s="46">
        <f>P48*O48</f>
        <v>0</v>
      </c>
      <c r="U48" s="77">
        <v>71389</v>
      </c>
      <c r="V48" s="77">
        <v>30785</v>
      </c>
      <c r="X48" s="77">
        <v>8841</v>
      </c>
      <c r="Y48" s="77">
        <v>2</v>
      </c>
    </row>
    <row r="49" spans="2:25" ht="39">
      <c r="B49" s="265"/>
      <c r="C49" s="265"/>
      <c r="D49" s="265"/>
      <c r="E49" s="265"/>
      <c r="F49" s="265"/>
      <c r="G49" s="265"/>
      <c r="H49" s="265"/>
      <c r="I49" s="265"/>
      <c r="J49" s="218" t="s">
        <v>24</v>
      </c>
      <c r="K49" s="218" t="s">
        <v>2333</v>
      </c>
      <c r="L49" s="114" t="s">
        <v>2462</v>
      </c>
      <c r="M49" s="264" t="s">
        <v>72</v>
      </c>
      <c r="N49" s="265" t="s">
        <v>72</v>
      </c>
      <c r="O49" s="343">
        <v>6094</v>
      </c>
      <c r="P49" s="161">
        <v>0</v>
      </c>
      <c r="Q49" s="266">
        <f>P49*O49</f>
        <v>0</v>
      </c>
      <c r="U49" s="77">
        <v>71389</v>
      </c>
      <c r="V49" s="77">
        <v>30785</v>
      </c>
      <c r="X49" s="77">
        <v>8841</v>
      </c>
      <c r="Y49" s="77">
        <v>2</v>
      </c>
    </row>
    <row r="50" spans="13:17" ht="12.75">
      <c r="M50" s="330"/>
      <c r="N50" s="256"/>
      <c r="O50" s="260"/>
      <c r="P50" s="32" t="s">
        <v>103</v>
      </c>
      <c r="Q50" s="42">
        <f>SUM(Q48:Q49)</f>
        <v>0</v>
      </c>
    </row>
    <row r="51" spans="13:17" ht="12.75">
      <c r="M51" s="330"/>
      <c r="N51" s="256"/>
      <c r="O51" s="260"/>
      <c r="P51" s="46"/>
      <c r="Q51" s="46"/>
    </row>
    <row r="52" spans="13:17" ht="12.75">
      <c r="M52" s="330"/>
      <c r="N52" s="256"/>
      <c r="O52" s="260"/>
      <c r="P52" s="46"/>
      <c r="Q52" s="46"/>
    </row>
    <row r="53" spans="3:21" ht="12.75">
      <c r="C53" s="45" t="s">
        <v>73</v>
      </c>
      <c r="M53" s="330"/>
      <c r="N53" s="256"/>
      <c r="O53" s="260"/>
      <c r="P53" s="46"/>
      <c r="Q53" s="46"/>
      <c r="U53" s="77">
        <v>30786</v>
      </c>
    </row>
    <row r="54" spans="10:25" ht="26.25">
      <c r="J54" s="194" t="s">
        <v>19</v>
      </c>
      <c r="K54" s="194" t="s">
        <v>74</v>
      </c>
      <c r="L54" s="113" t="s">
        <v>75</v>
      </c>
      <c r="M54" s="330" t="s">
        <v>21</v>
      </c>
      <c r="N54" s="256" t="s">
        <v>22</v>
      </c>
      <c r="O54" s="260">
        <v>6</v>
      </c>
      <c r="P54" s="46">
        <v>0</v>
      </c>
      <c r="Q54" s="252">
        <f>P54*O54</f>
        <v>0</v>
      </c>
      <c r="U54" s="77">
        <v>71390</v>
      </c>
      <c r="V54" s="77">
        <v>30786</v>
      </c>
      <c r="X54" s="77">
        <v>10350</v>
      </c>
      <c r="Y54" s="77">
        <v>2</v>
      </c>
    </row>
    <row r="55" spans="2:25" ht="26.25">
      <c r="B55" s="259"/>
      <c r="C55" s="259"/>
      <c r="D55" s="259"/>
      <c r="E55" s="259"/>
      <c r="F55" s="259"/>
      <c r="G55" s="259"/>
      <c r="H55" s="259"/>
      <c r="I55" s="259"/>
      <c r="J55" s="217" t="s">
        <v>24</v>
      </c>
      <c r="K55" s="217" t="s">
        <v>76</v>
      </c>
      <c r="L55" s="216" t="s">
        <v>77</v>
      </c>
      <c r="M55" s="258" t="s">
        <v>21</v>
      </c>
      <c r="N55" s="259" t="s">
        <v>22</v>
      </c>
      <c r="O55" s="345">
        <v>1</v>
      </c>
      <c r="P55" s="261">
        <v>0</v>
      </c>
      <c r="Q55" s="46">
        <f>P55*O55</f>
        <v>0</v>
      </c>
      <c r="U55" s="77">
        <v>71391</v>
      </c>
      <c r="V55" s="77">
        <v>30786</v>
      </c>
      <c r="X55" s="77">
        <v>10353</v>
      </c>
      <c r="Y55" s="77">
        <v>2</v>
      </c>
    </row>
    <row r="56" spans="2:25" ht="26.25">
      <c r="B56" s="265"/>
      <c r="C56" s="265"/>
      <c r="D56" s="265"/>
      <c r="E56" s="265"/>
      <c r="F56" s="265"/>
      <c r="G56" s="265"/>
      <c r="H56" s="265"/>
      <c r="I56" s="265"/>
      <c r="J56" s="218" t="s">
        <v>27</v>
      </c>
      <c r="K56" s="218" t="s">
        <v>2449</v>
      </c>
      <c r="L56" s="114" t="s">
        <v>2450</v>
      </c>
      <c r="M56" s="264" t="s">
        <v>112</v>
      </c>
      <c r="N56" s="265" t="s">
        <v>22</v>
      </c>
      <c r="O56" s="343">
        <v>90</v>
      </c>
      <c r="P56" s="161">
        <v>0</v>
      </c>
      <c r="Q56" s="266">
        <f>P56*O56</f>
        <v>0</v>
      </c>
      <c r="U56" s="77">
        <v>71391</v>
      </c>
      <c r="V56" s="77">
        <v>30786</v>
      </c>
      <c r="X56" s="77">
        <v>10353</v>
      </c>
      <c r="Y56" s="77">
        <v>2</v>
      </c>
    </row>
    <row r="57" spans="13:17" ht="12.75">
      <c r="M57" s="330"/>
      <c r="N57" s="256"/>
      <c r="O57" s="260"/>
      <c r="P57" s="32" t="s">
        <v>104</v>
      </c>
      <c r="Q57" s="42">
        <f>SUM(Q54:Q56)</f>
        <v>0</v>
      </c>
    </row>
    <row r="58" spans="13:17" ht="12.75">
      <c r="M58" s="330"/>
      <c r="N58" s="256"/>
      <c r="O58" s="260"/>
      <c r="P58" s="30" t="s">
        <v>105</v>
      </c>
      <c r="Q58" s="42">
        <f>Q57+Q50+Q44+Q31</f>
        <v>0</v>
      </c>
    </row>
    <row r="59" spans="13:17" ht="12.75">
      <c r="M59" s="330"/>
      <c r="N59" s="256"/>
      <c r="O59" s="260"/>
      <c r="P59" s="30"/>
      <c r="Q59" s="46"/>
    </row>
    <row r="60" spans="13:17" ht="12.75">
      <c r="M60" s="330"/>
      <c r="N60" s="256"/>
      <c r="O60" s="260"/>
      <c r="P60" s="46"/>
      <c r="Q60" s="46"/>
    </row>
    <row r="61" spans="2:21" ht="12.75">
      <c r="B61" s="45" t="s">
        <v>109</v>
      </c>
      <c r="M61" s="330"/>
      <c r="N61" s="256"/>
      <c r="O61" s="260"/>
      <c r="P61" s="46"/>
      <c r="Q61" s="46"/>
      <c r="U61" s="77">
        <v>30787</v>
      </c>
    </row>
    <row r="62" spans="10:25" ht="26.25">
      <c r="J62" s="194" t="s">
        <v>19</v>
      </c>
      <c r="K62" s="194" t="s">
        <v>78</v>
      </c>
      <c r="L62" s="113" t="s">
        <v>79</v>
      </c>
      <c r="M62" s="330" t="s">
        <v>39</v>
      </c>
      <c r="N62" s="256" t="s">
        <v>39</v>
      </c>
      <c r="O62" s="260">
        <v>54</v>
      </c>
      <c r="P62" s="46">
        <v>0</v>
      </c>
      <c r="Q62" s="252">
        <f>P62*O62</f>
        <v>0</v>
      </c>
      <c r="U62" s="77">
        <v>71392</v>
      </c>
      <c r="V62" s="77">
        <v>30787</v>
      </c>
      <c r="X62" s="77">
        <v>10439</v>
      </c>
      <c r="Y62" s="77">
        <v>2</v>
      </c>
    </row>
    <row r="63" spans="10:26" ht="26.25">
      <c r="J63" s="194" t="s">
        <v>24</v>
      </c>
      <c r="K63" s="194" t="s">
        <v>80</v>
      </c>
      <c r="L63" s="113" t="s">
        <v>81</v>
      </c>
      <c r="M63" s="330" t="s">
        <v>39</v>
      </c>
      <c r="N63" s="256" t="s">
        <v>39</v>
      </c>
      <c r="O63" s="260">
        <v>54</v>
      </c>
      <c r="P63" s="46">
        <v>0</v>
      </c>
      <c r="Q63" s="252">
        <f>P63*O63</f>
        <v>0</v>
      </c>
      <c r="U63" s="77">
        <v>71393</v>
      </c>
      <c r="V63" s="77">
        <v>30787</v>
      </c>
      <c r="X63" s="77">
        <v>10447</v>
      </c>
      <c r="Y63" s="77">
        <v>2</v>
      </c>
      <c r="Z63" s="266"/>
    </row>
    <row r="64" spans="2:26" ht="26.25">
      <c r="B64" s="259"/>
      <c r="C64" s="259"/>
      <c r="D64" s="259"/>
      <c r="E64" s="259"/>
      <c r="F64" s="259"/>
      <c r="G64" s="259"/>
      <c r="H64" s="259"/>
      <c r="I64" s="259"/>
      <c r="J64" s="217" t="s">
        <v>27</v>
      </c>
      <c r="K64" s="217" t="s">
        <v>82</v>
      </c>
      <c r="L64" s="216" t="s">
        <v>83</v>
      </c>
      <c r="M64" s="258" t="s">
        <v>39</v>
      </c>
      <c r="N64" s="259" t="s">
        <v>39</v>
      </c>
      <c r="O64" s="345">
        <v>54</v>
      </c>
      <c r="P64" s="261">
        <v>0</v>
      </c>
      <c r="Q64" s="46">
        <f>P64*O64</f>
        <v>0</v>
      </c>
      <c r="U64" s="77">
        <v>71394</v>
      </c>
      <c r="V64" s="77">
        <v>30787</v>
      </c>
      <c r="X64" s="77">
        <v>10518</v>
      </c>
      <c r="Y64" s="77">
        <v>2</v>
      </c>
      <c r="Z64" s="27"/>
    </row>
    <row r="65" spans="2:26" ht="12.75">
      <c r="B65" s="265"/>
      <c r="C65" s="265"/>
      <c r="D65" s="265"/>
      <c r="E65" s="265"/>
      <c r="F65" s="265"/>
      <c r="G65" s="265"/>
      <c r="H65" s="265"/>
      <c r="I65" s="265"/>
      <c r="J65" s="218" t="s">
        <v>28</v>
      </c>
      <c r="K65" s="218" t="s">
        <v>2447</v>
      </c>
      <c r="L65" s="114" t="s">
        <v>2448</v>
      </c>
      <c r="M65" s="264" t="s">
        <v>112</v>
      </c>
      <c r="N65" s="265" t="s">
        <v>39</v>
      </c>
      <c r="O65" s="343">
        <v>20</v>
      </c>
      <c r="P65" s="161">
        <v>0</v>
      </c>
      <c r="Q65" s="266">
        <f>P65*O65</f>
        <v>0</v>
      </c>
      <c r="U65" s="77">
        <v>71394</v>
      </c>
      <c r="V65" s="77">
        <v>30787</v>
      </c>
      <c r="X65" s="77">
        <v>10518</v>
      </c>
      <c r="Y65" s="77">
        <v>2</v>
      </c>
      <c r="Z65" s="27"/>
    </row>
    <row r="66" spans="13:26" ht="12.75">
      <c r="M66" s="330"/>
      <c r="N66" s="256"/>
      <c r="O66" s="260"/>
      <c r="P66" s="32" t="s">
        <v>106</v>
      </c>
      <c r="Q66" s="42">
        <f>SUM(Q62:Q65)</f>
        <v>0</v>
      </c>
      <c r="Z66" s="27"/>
    </row>
    <row r="67" spans="13:26" ht="12.75">
      <c r="M67" s="330"/>
      <c r="N67" s="256"/>
      <c r="O67" s="260"/>
      <c r="P67" s="46"/>
      <c r="Q67" s="42"/>
      <c r="Z67" s="27"/>
    </row>
    <row r="68" spans="13:26" ht="12.75">
      <c r="M68" s="330"/>
      <c r="N68" s="256"/>
      <c r="O68" s="260"/>
      <c r="P68" s="46"/>
      <c r="Q68" s="42"/>
      <c r="Z68" s="27"/>
    </row>
    <row r="69" spans="2:21" ht="12.75">
      <c r="B69" s="45" t="s">
        <v>84</v>
      </c>
      <c r="M69" s="330"/>
      <c r="N69" s="256"/>
      <c r="O69" s="260"/>
      <c r="P69" s="46"/>
      <c r="Q69" s="46"/>
      <c r="U69" s="77">
        <v>30788</v>
      </c>
    </row>
    <row r="70" spans="10:25" ht="26.25">
      <c r="J70" s="194" t="s">
        <v>19</v>
      </c>
      <c r="K70" s="194" t="s">
        <v>85</v>
      </c>
      <c r="L70" s="113" t="s">
        <v>86</v>
      </c>
      <c r="M70" s="330" t="s">
        <v>39</v>
      </c>
      <c r="N70" s="256" t="s">
        <v>39</v>
      </c>
      <c r="O70" s="260">
        <v>11</v>
      </c>
      <c r="P70" s="46">
        <v>0</v>
      </c>
      <c r="Q70" s="252">
        <f>P70*O70</f>
        <v>0</v>
      </c>
      <c r="U70" s="77">
        <v>71395</v>
      </c>
      <c r="V70" s="77">
        <v>30788</v>
      </c>
      <c r="X70" s="77">
        <v>9293</v>
      </c>
      <c r="Y70" s="77">
        <v>2</v>
      </c>
    </row>
    <row r="71" spans="2:25" ht="26.25">
      <c r="B71" s="265"/>
      <c r="C71" s="265"/>
      <c r="D71" s="265"/>
      <c r="E71" s="265"/>
      <c r="F71" s="265"/>
      <c r="G71" s="265"/>
      <c r="H71" s="265"/>
      <c r="I71" s="265"/>
      <c r="J71" s="218" t="s">
        <v>24</v>
      </c>
      <c r="K71" s="218" t="s">
        <v>87</v>
      </c>
      <c r="L71" s="114" t="s">
        <v>88</v>
      </c>
      <c r="M71" s="264" t="s">
        <v>39</v>
      </c>
      <c r="N71" s="265" t="s">
        <v>39</v>
      </c>
      <c r="O71" s="343">
        <v>121</v>
      </c>
      <c r="P71" s="161">
        <v>0</v>
      </c>
      <c r="Q71" s="266">
        <f>P71*O71</f>
        <v>0</v>
      </c>
      <c r="U71" s="77">
        <v>71396</v>
      </c>
      <c r="V71" s="77">
        <v>30788</v>
      </c>
      <c r="X71" s="77">
        <v>7475</v>
      </c>
      <c r="Y71" s="77">
        <v>2</v>
      </c>
    </row>
    <row r="72" spans="13:17" ht="12.75">
      <c r="M72" s="330"/>
      <c r="N72" s="256"/>
      <c r="O72" s="260"/>
      <c r="P72" s="32" t="s">
        <v>107</v>
      </c>
      <c r="Q72" s="42">
        <f>SUM(Q70:Q71)</f>
        <v>0</v>
      </c>
    </row>
    <row r="73" spans="13:17" ht="12.75">
      <c r="M73" s="330"/>
      <c r="N73" s="256"/>
      <c r="O73" s="260"/>
      <c r="P73" s="46"/>
      <c r="Q73" s="46"/>
    </row>
    <row r="74" spans="13:17" ht="12.75">
      <c r="M74" s="330"/>
      <c r="N74" s="256"/>
      <c r="O74" s="260"/>
      <c r="P74" s="46"/>
      <c r="Q74" s="46"/>
    </row>
    <row r="75" spans="2:26" ht="12.75">
      <c r="B75" s="45" t="s">
        <v>89</v>
      </c>
      <c r="M75" s="330"/>
      <c r="N75" s="256"/>
      <c r="O75" s="260"/>
      <c r="P75" s="46"/>
      <c r="Q75" s="46"/>
      <c r="U75" s="77">
        <v>30789</v>
      </c>
      <c r="Z75" s="266"/>
    </row>
    <row r="76" spans="10:26" ht="52.5">
      <c r="J76" s="194" t="s">
        <v>19</v>
      </c>
      <c r="K76" s="194" t="s">
        <v>90</v>
      </c>
      <c r="L76" s="113" t="s">
        <v>91</v>
      </c>
      <c r="M76" s="330" t="s">
        <v>30</v>
      </c>
      <c r="N76" s="256" t="s">
        <v>31</v>
      </c>
      <c r="O76" s="260">
        <v>32</v>
      </c>
      <c r="P76" s="390">
        <v>55</v>
      </c>
      <c r="Q76" s="252">
        <f>P76*O76</f>
        <v>1760</v>
      </c>
      <c r="U76" s="77">
        <v>71397</v>
      </c>
      <c r="V76" s="77">
        <v>30789</v>
      </c>
      <c r="X76" s="77">
        <v>11839</v>
      </c>
      <c r="Y76" s="77">
        <v>2</v>
      </c>
      <c r="Z76" s="27"/>
    </row>
    <row r="77" spans="2:25" ht="12.75">
      <c r="B77" s="262"/>
      <c r="C77" s="262"/>
      <c r="D77" s="262"/>
      <c r="E77" s="262"/>
      <c r="F77" s="262"/>
      <c r="G77" s="262"/>
      <c r="H77" s="262"/>
      <c r="I77" s="262"/>
      <c r="J77" s="142" t="s">
        <v>24</v>
      </c>
      <c r="K77" s="142" t="s">
        <v>92</v>
      </c>
      <c r="L77" s="331" t="s">
        <v>93</v>
      </c>
      <c r="M77" s="312" t="s">
        <v>21</v>
      </c>
      <c r="N77" s="262" t="s">
        <v>22</v>
      </c>
      <c r="O77" s="219">
        <v>1</v>
      </c>
      <c r="P77" s="392">
        <v>1100</v>
      </c>
      <c r="Q77" s="266">
        <f>P77*O77</f>
        <v>1100</v>
      </c>
      <c r="U77" s="77">
        <v>71398</v>
      </c>
      <c r="V77" s="77">
        <v>30789</v>
      </c>
      <c r="X77" s="77">
        <v>11843</v>
      </c>
      <c r="Y77" s="77">
        <v>2</v>
      </c>
    </row>
    <row r="78" spans="13:26" ht="12.75">
      <c r="M78" s="330"/>
      <c r="N78" s="256"/>
      <c r="O78" s="260"/>
      <c r="P78" s="32" t="s">
        <v>108</v>
      </c>
      <c r="Q78" s="42">
        <f>SUM(Q76:Q77)</f>
        <v>2860</v>
      </c>
      <c r="Z78" s="266"/>
    </row>
    <row r="79" spans="13:26" ht="12.75">
      <c r="M79" s="330"/>
      <c r="N79" s="256"/>
      <c r="O79" s="260"/>
      <c r="P79" s="46"/>
      <c r="Q79" s="42"/>
      <c r="Z79" s="27"/>
    </row>
    <row r="80" spans="13:26" ht="17.25">
      <c r="M80" s="330"/>
      <c r="N80" s="256"/>
      <c r="O80" s="260"/>
      <c r="P80" s="56" t="s">
        <v>567</v>
      </c>
      <c r="Q80" s="74">
        <f>Q78+Q72+Q66+Q58+Q21+Q10</f>
        <v>2860</v>
      </c>
      <c r="Z80" s="27"/>
    </row>
    <row r="81" spans="13:26" ht="12.75">
      <c r="M81" s="330"/>
      <c r="N81" s="256"/>
      <c r="O81" s="260"/>
      <c r="P81" s="27"/>
      <c r="Q81" s="42"/>
      <c r="Z81" s="27"/>
    </row>
    <row r="82" spans="13:26" ht="12.75">
      <c r="M82" s="330"/>
      <c r="N82" s="256"/>
      <c r="O82" s="260"/>
      <c r="P82" s="27"/>
      <c r="Q82" s="42"/>
      <c r="Z82" s="27"/>
    </row>
    <row r="83" spans="13:17" ht="12.75">
      <c r="M83" s="330"/>
      <c r="N83" s="256"/>
      <c r="O83" s="260"/>
      <c r="P83" s="46"/>
      <c r="Q83" s="46"/>
    </row>
  </sheetData>
  <sheetProtection/>
  <printOptions/>
  <pageMargins left="0.75" right="0.75" top="1" bottom="1" header="0.5" footer="0.5"/>
  <pageSetup fitToHeight="0" fitToWidth="1" horizontalDpi="1200" verticalDpi="1200" orientation="portrait"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1:Z161"/>
  <sheetViews>
    <sheetView zoomScalePageLayoutView="0" workbookViewId="0" topLeftCell="A1">
      <pane ySplit="1" topLeftCell="A60" activePane="bottomLeft" state="frozen"/>
      <selection pane="topLeft" activeCell="D15" sqref="D15"/>
      <selection pane="bottomLeft" activeCell="L71" sqref="L71"/>
    </sheetView>
  </sheetViews>
  <sheetFormatPr defaultColWidth="9.140625" defaultRowHeight="12.75"/>
  <cols>
    <col min="1" max="1" width="2.7109375" style="77" customWidth="1"/>
    <col min="2" max="3" width="7.7109375" style="45" customWidth="1"/>
    <col min="4" max="8" width="15.7109375" style="45" hidden="1" customWidth="1"/>
    <col min="9" max="9" width="9.57421875" style="45" hidden="1" customWidth="1"/>
    <col min="10" max="10" width="10.7109375" style="194" customWidth="1"/>
    <col min="11" max="11" width="15.7109375" style="194" customWidth="1"/>
    <col min="12" max="12" width="60.7109375" style="113" customWidth="1"/>
    <col min="13" max="13" width="9.7109375" style="118" customWidth="1"/>
    <col min="14" max="14" width="10.8515625" style="45" hidden="1" customWidth="1"/>
    <col min="15" max="15" width="15.7109375" style="220" customWidth="1"/>
    <col min="16" max="17" width="20.7109375" style="252" customWidth="1"/>
    <col min="18" max="18" width="60.7109375" style="55" hidden="1" customWidth="1"/>
    <col min="19" max="20" width="45.7109375" style="55" hidden="1" customWidth="1"/>
    <col min="21" max="25" width="9.140625" style="77" hidden="1" customWidth="1"/>
    <col min="26" max="26" width="20.00390625" style="252" hidden="1" customWidth="1"/>
    <col min="27" max="16384" width="9.140625" style="77" customWidth="1"/>
  </cols>
  <sheetData>
    <row r="1" spans="2:17" ht="15" thickBot="1">
      <c r="B1" s="7" t="s">
        <v>1</v>
      </c>
      <c r="C1" s="7" t="s">
        <v>2</v>
      </c>
      <c r="D1" s="7" t="s">
        <v>3</v>
      </c>
      <c r="E1" s="7" t="s">
        <v>4</v>
      </c>
      <c r="F1" s="7" t="s">
        <v>5</v>
      </c>
      <c r="G1" s="7" t="s">
        <v>6</v>
      </c>
      <c r="H1" s="7" t="s">
        <v>7</v>
      </c>
      <c r="I1" s="7" t="s">
        <v>16</v>
      </c>
      <c r="J1" s="96" t="s">
        <v>0</v>
      </c>
      <c r="K1" s="96" t="s">
        <v>13</v>
      </c>
      <c r="L1" s="115" t="s">
        <v>9</v>
      </c>
      <c r="M1" s="16" t="s">
        <v>14</v>
      </c>
      <c r="N1" s="7" t="s">
        <v>17</v>
      </c>
      <c r="O1" s="22" t="s">
        <v>8</v>
      </c>
      <c r="P1" s="23" t="s">
        <v>15</v>
      </c>
      <c r="Q1" s="23" t="s">
        <v>98</v>
      </c>
    </row>
    <row r="2" spans="13:17" ht="12.75">
      <c r="M2" s="330"/>
      <c r="N2" s="256"/>
      <c r="O2" s="260"/>
      <c r="P2" s="27"/>
      <c r="Q2" s="42"/>
    </row>
    <row r="3" spans="2:17" ht="17.25">
      <c r="B3" s="6" t="s">
        <v>1951</v>
      </c>
      <c r="M3" s="330"/>
      <c r="N3" s="256"/>
      <c r="O3" s="260"/>
      <c r="P3" s="27"/>
      <c r="Q3" s="42"/>
    </row>
    <row r="4" spans="13:17" ht="12.75">
      <c r="M4" s="330"/>
      <c r="N4" s="256"/>
      <c r="O4" s="260"/>
      <c r="P4" s="27"/>
      <c r="Q4" s="42"/>
    </row>
    <row r="5" spans="2:25" ht="17.25">
      <c r="B5" s="2" t="s">
        <v>570</v>
      </c>
      <c r="C5" s="6"/>
      <c r="D5" s="6"/>
      <c r="E5" s="6"/>
      <c r="F5" s="6"/>
      <c r="G5" s="6"/>
      <c r="H5" s="6"/>
      <c r="I5" s="6"/>
      <c r="J5" s="98"/>
      <c r="K5" s="98"/>
      <c r="L5" s="107"/>
      <c r="M5" s="15"/>
      <c r="N5" s="6"/>
      <c r="O5" s="21"/>
      <c r="P5" s="12"/>
      <c r="Q5" s="12"/>
      <c r="U5" s="77">
        <v>71365</v>
      </c>
      <c r="V5" s="77">
        <v>30780</v>
      </c>
      <c r="X5" s="77">
        <v>4945</v>
      </c>
      <c r="Y5" s="77">
        <v>2</v>
      </c>
    </row>
    <row r="6" spans="1:25" ht="17.25">
      <c r="A6" s="2"/>
      <c r="B6" s="6"/>
      <c r="C6" s="6"/>
      <c r="D6" s="6"/>
      <c r="E6" s="6"/>
      <c r="F6" s="6"/>
      <c r="G6" s="6"/>
      <c r="H6" s="6"/>
      <c r="I6" s="6"/>
      <c r="J6" s="98"/>
      <c r="K6" s="98"/>
      <c r="L6" s="107"/>
      <c r="M6" s="15"/>
      <c r="N6" s="6"/>
      <c r="O6" s="21"/>
      <c r="P6" s="12"/>
      <c r="Q6" s="12"/>
      <c r="U6" s="77">
        <v>71366</v>
      </c>
      <c r="V6" s="77">
        <v>30780</v>
      </c>
      <c r="X6" s="77">
        <v>4943</v>
      </c>
      <c r="Y6" s="77">
        <v>2</v>
      </c>
    </row>
    <row r="7" spans="2:25" ht="12.75">
      <c r="B7" s="45" t="s">
        <v>18</v>
      </c>
      <c r="U7" s="77">
        <v>71367</v>
      </c>
      <c r="V7" s="77">
        <v>30780</v>
      </c>
      <c r="X7" s="77">
        <v>5188</v>
      </c>
      <c r="Y7" s="77">
        <v>2</v>
      </c>
    </row>
    <row r="8" spans="10:25" ht="26.25">
      <c r="J8" s="194" t="s">
        <v>19</v>
      </c>
      <c r="K8" s="194" t="s">
        <v>20</v>
      </c>
      <c r="L8" s="113" t="s">
        <v>23</v>
      </c>
      <c r="M8" s="118" t="s">
        <v>21</v>
      </c>
      <c r="N8" s="45" t="s">
        <v>22</v>
      </c>
      <c r="O8" s="220">
        <v>1</v>
      </c>
      <c r="P8" s="252">
        <v>0</v>
      </c>
      <c r="Q8" s="252">
        <f>O8*P8</f>
        <v>0</v>
      </c>
      <c r="U8" s="77">
        <v>71368</v>
      </c>
      <c r="V8" s="77">
        <v>30780</v>
      </c>
      <c r="X8" s="77">
        <v>5187</v>
      </c>
      <c r="Y8" s="77">
        <v>2</v>
      </c>
    </row>
    <row r="9" spans="2:26" ht="26.25">
      <c r="B9" s="262"/>
      <c r="C9" s="262"/>
      <c r="D9" s="262"/>
      <c r="E9" s="262"/>
      <c r="F9" s="262"/>
      <c r="G9" s="262"/>
      <c r="H9" s="262"/>
      <c r="I9" s="262"/>
      <c r="J9" s="142" t="s">
        <v>24</v>
      </c>
      <c r="K9" s="142" t="s">
        <v>25</v>
      </c>
      <c r="L9" s="331" t="s">
        <v>26</v>
      </c>
      <c r="M9" s="312" t="s">
        <v>21</v>
      </c>
      <c r="N9" s="262" t="s">
        <v>22</v>
      </c>
      <c r="O9" s="219">
        <v>3</v>
      </c>
      <c r="P9" s="266">
        <v>0</v>
      </c>
      <c r="Q9" s="266">
        <f>O9*P9</f>
        <v>0</v>
      </c>
      <c r="U9" s="77">
        <v>71369</v>
      </c>
      <c r="V9" s="77">
        <v>30780</v>
      </c>
      <c r="X9" s="77">
        <v>5161</v>
      </c>
      <c r="Y9" s="77">
        <v>2</v>
      </c>
      <c r="Z9" s="266"/>
    </row>
    <row r="10" spans="16:26" ht="12.75">
      <c r="P10" s="27" t="s">
        <v>99</v>
      </c>
      <c r="Q10" s="27">
        <f>SUM(Q8:Q9)</f>
        <v>0</v>
      </c>
      <c r="U10" s="77">
        <v>30781</v>
      </c>
      <c r="Z10" s="27"/>
    </row>
    <row r="11" spans="21:25" ht="12.75">
      <c r="U11" s="77">
        <v>71370</v>
      </c>
      <c r="V11" s="77">
        <v>30781</v>
      </c>
      <c r="X11" s="77">
        <v>5634</v>
      </c>
      <c r="Y11" s="77">
        <v>2</v>
      </c>
    </row>
    <row r="12" spans="1:26" ht="12.75">
      <c r="A12" s="327"/>
      <c r="B12" s="92" t="s">
        <v>32</v>
      </c>
      <c r="C12" s="92"/>
      <c r="D12" s="92"/>
      <c r="E12" s="92"/>
      <c r="F12" s="92"/>
      <c r="G12" s="92"/>
      <c r="H12" s="92"/>
      <c r="I12" s="92"/>
      <c r="J12" s="253"/>
      <c r="K12" s="253"/>
      <c r="L12" s="109"/>
      <c r="M12" s="254"/>
      <c r="N12" s="92"/>
      <c r="P12" s="255"/>
      <c r="Q12" s="255"/>
      <c r="U12" s="77">
        <v>71371</v>
      </c>
      <c r="V12" s="77">
        <v>30781</v>
      </c>
      <c r="X12" s="77">
        <v>5720</v>
      </c>
      <c r="Y12" s="77">
        <v>2</v>
      </c>
      <c r="Z12" s="255"/>
    </row>
    <row r="13" spans="1:25" ht="26.25">
      <c r="A13" s="327"/>
      <c r="B13" s="92"/>
      <c r="C13" s="92"/>
      <c r="D13" s="92"/>
      <c r="E13" s="92"/>
      <c r="F13" s="92"/>
      <c r="G13" s="92"/>
      <c r="H13" s="92"/>
      <c r="I13" s="92"/>
      <c r="J13" s="253" t="s">
        <v>19</v>
      </c>
      <c r="K13" s="253" t="s">
        <v>33</v>
      </c>
      <c r="L13" s="109" t="s">
        <v>35</v>
      </c>
      <c r="M13" s="254" t="s">
        <v>34</v>
      </c>
      <c r="N13" s="92" t="s">
        <v>34</v>
      </c>
      <c r="O13" s="220">
        <v>48</v>
      </c>
      <c r="P13" s="255">
        <v>0</v>
      </c>
      <c r="Q13" s="252">
        <f>O13*P13</f>
        <v>0</v>
      </c>
      <c r="U13" s="77">
        <v>71372</v>
      </c>
      <c r="V13" s="77">
        <v>30781</v>
      </c>
      <c r="X13" s="77">
        <v>5917</v>
      </c>
      <c r="Y13" s="77">
        <v>2</v>
      </c>
    </row>
    <row r="14" spans="1:25" ht="26.25">
      <c r="A14" s="327"/>
      <c r="B14" s="92"/>
      <c r="C14" s="92"/>
      <c r="D14" s="92"/>
      <c r="E14" s="92"/>
      <c r="F14" s="92"/>
      <c r="G14" s="92"/>
      <c r="H14" s="92"/>
      <c r="I14" s="92"/>
      <c r="J14" s="253" t="s">
        <v>24</v>
      </c>
      <c r="K14" s="253" t="s">
        <v>36</v>
      </c>
      <c r="L14" s="109" t="s">
        <v>37</v>
      </c>
      <c r="M14" s="254" t="s">
        <v>34</v>
      </c>
      <c r="N14" s="92" t="s">
        <v>34</v>
      </c>
      <c r="O14" s="220">
        <v>320</v>
      </c>
      <c r="P14" s="255">
        <v>0</v>
      </c>
      <c r="Q14" s="252">
        <f>O14*P14</f>
        <v>0</v>
      </c>
      <c r="U14" s="77">
        <v>71373</v>
      </c>
      <c r="V14" s="77">
        <v>30781</v>
      </c>
      <c r="X14" s="77">
        <v>6126</v>
      </c>
      <c r="Y14" s="77">
        <v>2</v>
      </c>
    </row>
    <row r="15" spans="1:25" ht="12.75">
      <c r="A15" s="327"/>
      <c r="B15" s="92"/>
      <c r="C15" s="92"/>
      <c r="D15" s="92"/>
      <c r="E15" s="92"/>
      <c r="F15" s="92"/>
      <c r="G15" s="92"/>
      <c r="H15" s="92"/>
      <c r="I15" s="92"/>
      <c r="J15" s="253" t="s">
        <v>27</v>
      </c>
      <c r="K15" s="253" t="s">
        <v>38</v>
      </c>
      <c r="L15" s="109" t="s">
        <v>40</v>
      </c>
      <c r="M15" s="254" t="s">
        <v>39</v>
      </c>
      <c r="N15" s="92" t="s">
        <v>39</v>
      </c>
      <c r="O15" s="220">
        <v>90</v>
      </c>
      <c r="P15" s="255">
        <v>0</v>
      </c>
      <c r="Q15" s="252">
        <f>O15*P15</f>
        <v>0</v>
      </c>
      <c r="U15" s="77">
        <v>71374</v>
      </c>
      <c r="V15" s="77">
        <v>30781</v>
      </c>
      <c r="X15" s="77">
        <v>6159</v>
      </c>
      <c r="Y15" s="77">
        <v>2</v>
      </c>
    </row>
    <row r="16" spans="1:17" ht="12.75">
      <c r="A16" s="327"/>
      <c r="B16" s="92"/>
      <c r="C16" s="92"/>
      <c r="D16" s="92"/>
      <c r="E16" s="92"/>
      <c r="F16" s="92"/>
      <c r="G16" s="92"/>
      <c r="H16" s="92"/>
      <c r="I16" s="92"/>
      <c r="J16" s="253" t="s">
        <v>28</v>
      </c>
      <c r="K16" s="253" t="s">
        <v>41</v>
      </c>
      <c r="L16" s="109" t="s">
        <v>42</v>
      </c>
      <c r="M16" s="254" t="s">
        <v>34</v>
      </c>
      <c r="N16" s="92" t="s">
        <v>34</v>
      </c>
      <c r="O16" s="220">
        <v>200</v>
      </c>
      <c r="P16" s="255">
        <v>0</v>
      </c>
      <c r="Q16" s="252">
        <f>O16*P16</f>
        <v>0</v>
      </c>
    </row>
    <row r="17" spans="1:17" ht="12.75">
      <c r="A17" s="327"/>
      <c r="B17" s="259"/>
      <c r="C17" s="259"/>
      <c r="D17" s="259"/>
      <c r="E17" s="259"/>
      <c r="F17" s="259"/>
      <c r="G17" s="259"/>
      <c r="H17" s="259"/>
      <c r="I17" s="259"/>
      <c r="J17" s="217" t="s">
        <v>29</v>
      </c>
      <c r="K17" s="217" t="s">
        <v>43</v>
      </c>
      <c r="L17" s="216" t="s">
        <v>44</v>
      </c>
      <c r="M17" s="258" t="s">
        <v>34</v>
      </c>
      <c r="N17" s="259" t="s">
        <v>34</v>
      </c>
      <c r="O17" s="345">
        <v>53</v>
      </c>
      <c r="P17" s="261">
        <v>0</v>
      </c>
      <c r="Q17" s="46">
        <f>O17*P17</f>
        <v>0</v>
      </c>
    </row>
    <row r="18" spans="1:26" s="321" customFormat="1" ht="26.25">
      <c r="A18" s="344"/>
      <c r="B18" s="259"/>
      <c r="C18" s="259"/>
      <c r="D18" s="259"/>
      <c r="E18" s="259"/>
      <c r="F18" s="259"/>
      <c r="G18" s="259"/>
      <c r="H18" s="259"/>
      <c r="I18" s="259"/>
      <c r="J18" s="226" t="s">
        <v>62</v>
      </c>
      <c r="K18" s="226" t="s">
        <v>1261</v>
      </c>
      <c r="L18" s="199" t="s">
        <v>1262</v>
      </c>
      <c r="M18" s="227" t="s">
        <v>39</v>
      </c>
      <c r="N18" s="251" t="s">
        <v>39</v>
      </c>
      <c r="O18" s="157">
        <v>100</v>
      </c>
      <c r="P18" s="224">
        <v>0</v>
      </c>
      <c r="Q18" s="225">
        <f>P18*O18</f>
        <v>0</v>
      </c>
      <c r="R18" s="274"/>
      <c r="S18" s="274"/>
      <c r="T18" s="274"/>
      <c r="U18" s="321">
        <v>71374</v>
      </c>
      <c r="V18" s="321">
        <v>30781</v>
      </c>
      <c r="X18" s="321">
        <v>6159</v>
      </c>
      <c r="Y18" s="321">
        <v>2</v>
      </c>
      <c r="Z18" s="46"/>
    </row>
    <row r="19" spans="1:26" s="321" customFormat="1" ht="26.25">
      <c r="A19" s="344"/>
      <c r="B19" s="265"/>
      <c r="C19" s="265"/>
      <c r="D19" s="265"/>
      <c r="E19" s="265"/>
      <c r="F19" s="265"/>
      <c r="G19" s="265"/>
      <c r="H19" s="265"/>
      <c r="I19" s="265"/>
      <c r="J19" s="235" t="s">
        <v>63</v>
      </c>
      <c r="K19" s="235" t="s">
        <v>2451</v>
      </c>
      <c r="L19" s="143" t="s">
        <v>2452</v>
      </c>
      <c r="M19" s="300" t="s">
        <v>39</v>
      </c>
      <c r="N19" s="301" t="s">
        <v>39</v>
      </c>
      <c r="O19" s="144">
        <v>50</v>
      </c>
      <c r="P19" s="302">
        <v>0</v>
      </c>
      <c r="Q19" s="230">
        <f>P19*O19</f>
        <v>0</v>
      </c>
      <c r="R19" s="274"/>
      <c r="S19" s="274"/>
      <c r="T19" s="274"/>
      <c r="U19" s="321">
        <v>71374</v>
      </c>
      <c r="V19" s="321">
        <v>30781</v>
      </c>
      <c r="X19" s="321">
        <v>6159</v>
      </c>
      <c r="Y19" s="321">
        <v>2</v>
      </c>
      <c r="Z19" s="46"/>
    </row>
    <row r="20" spans="1:17" ht="12.75">
      <c r="A20" s="327"/>
      <c r="B20" s="92"/>
      <c r="C20" s="92"/>
      <c r="D20" s="92"/>
      <c r="E20" s="92"/>
      <c r="F20" s="92"/>
      <c r="G20" s="92"/>
      <c r="H20" s="92"/>
      <c r="I20" s="92"/>
      <c r="J20" s="253"/>
      <c r="K20" s="253"/>
      <c r="L20" s="109"/>
      <c r="M20" s="254"/>
      <c r="N20" s="92"/>
      <c r="O20" s="273"/>
      <c r="P20" s="30" t="s">
        <v>100</v>
      </c>
      <c r="Q20" s="31">
        <f>SUM(Q13:Q19)</f>
        <v>0</v>
      </c>
    </row>
    <row r="21" spans="1:21" ht="12.75">
      <c r="A21" s="327"/>
      <c r="B21" s="92"/>
      <c r="C21" s="92"/>
      <c r="D21" s="92"/>
      <c r="E21" s="92"/>
      <c r="F21" s="92"/>
      <c r="G21" s="92"/>
      <c r="H21" s="92"/>
      <c r="I21" s="92"/>
      <c r="J21" s="253"/>
      <c r="K21" s="253"/>
      <c r="L21" s="109"/>
      <c r="M21" s="254"/>
      <c r="N21" s="92"/>
      <c r="O21" s="273"/>
      <c r="P21" s="255"/>
      <c r="Q21" s="255"/>
      <c r="U21" s="77">
        <v>30782</v>
      </c>
    </row>
    <row r="22" spans="1:26" ht="12.75">
      <c r="A22" s="327"/>
      <c r="B22" s="92"/>
      <c r="C22" s="92"/>
      <c r="D22" s="92"/>
      <c r="E22" s="92"/>
      <c r="F22" s="92"/>
      <c r="G22" s="92"/>
      <c r="H22" s="92"/>
      <c r="I22" s="92"/>
      <c r="J22" s="253"/>
      <c r="K22" s="253"/>
      <c r="L22" s="109"/>
      <c r="M22" s="254"/>
      <c r="N22" s="92"/>
      <c r="O22" s="273"/>
      <c r="P22" s="255"/>
      <c r="Q22" s="255"/>
      <c r="U22" s="77">
        <v>30783</v>
      </c>
      <c r="Z22" s="266"/>
    </row>
    <row r="23" spans="1:26" ht="12.75">
      <c r="A23" s="327"/>
      <c r="B23" s="92" t="s">
        <v>45</v>
      </c>
      <c r="C23" s="92"/>
      <c r="D23" s="92"/>
      <c r="E23" s="92"/>
      <c r="F23" s="92"/>
      <c r="G23" s="92"/>
      <c r="H23" s="92"/>
      <c r="I23" s="92"/>
      <c r="J23" s="253"/>
      <c r="K23" s="253"/>
      <c r="L23" s="109"/>
      <c r="M23" s="254"/>
      <c r="N23" s="92"/>
      <c r="O23" s="273"/>
      <c r="P23" s="255"/>
      <c r="Q23" s="255"/>
      <c r="U23" s="77">
        <v>71375</v>
      </c>
      <c r="V23" s="77">
        <v>30783</v>
      </c>
      <c r="X23" s="77">
        <v>8669</v>
      </c>
      <c r="Y23" s="77">
        <v>2</v>
      </c>
      <c r="Z23" s="31"/>
    </row>
    <row r="24" spans="1:26" ht="12.75">
      <c r="A24" s="327"/>
      <c r="B24" s="92"/>
      <c r="C24" s="92" t="s">
        <v>46</v>
      </c>
      <c r="D24" s="92"/>
      <c r="E24" s="92"/>
      <c r="F24" s="92"/>
      <c r="G24" s="92"/>
      <c r="H24" s="92"/>
      <c r="I24" s="92"/>
      <c r="J24" s="253"/>
      <c r="K24" s="253"/>
      <c r="L24" s="109"/>
      <c r="M24" s="254"/>
      <c r="N24" s="92"/>
      <c r="O24" s="273"/>
      <c r="P24" s="255"/>
      <c r="Q24" s="255"/>
      <c r="U24" s="77">
        <v>71376</v>
      </c>
      <c r="V24" s="77">
        <v>30783</v>
      </c>
      <c r="X24" s="77">
        <v>8696</v>
      </c>
      <c r="Y24" s="77">
        <v>2</v>
      </c>
      <c r="Z24" s="255"/>
    </row>
    <row r="25" spans="1:26" ht="26.25">
      <c r="A25" s="327"/>
      <c r="B25" s="92"/>
      <c r="C25" s="92"/>
      <c r="D25" s="92"/>
      <c r="E25" s="92"/>
      <c r="F25" s="92"/>
      <c r="G25" s="92"/>
      <c r="H25" s="92"/>
      <c r="I25" s="92"/>
      <c r="J25" s="253" t="s">
        <v>19</v>
      </c>
      <c r="K25" s="253" t="s">
        <v>47</v>
      </c>
      <c r="L25" s="109" t="s">
        <v>48</v>
      </c>
      <c r="M25" s="254" t="s">
        <v>39</v>
      </c>
      <c r="N25" s="92" t="s">
        <v>39</v>
      </c>
      <c r="O25" s="273">
        <v>28</v>
      </c>
      <c r="P25" s="255">
        <v>0</v>
      </c>
      <c r="Q25" s="252">
        <f>O25*P25</f>
        <v>0</v>
      </c>
      <c r="U25" s="77">
        <v>71377</v>
      </c>
      <c r="V25" s="77">
        <v>30783</v>
      </c>
      <c r="X25" s="77">
        <v>8786</v>
      </c>
      <c r="Y25" s="77">
        <v>2</v>
      </c>
      <c r="Z25" s="255"/>
    </row>
    <row r="26" spans="1:26" ht="12.75">
      <c r="A26" s="327"/>
      <c r="B26" s="92"/>
      <c r="C26" s="92"/>
      <c r="D26" s="92"/>
      <c r="E26" s="92"/>
      <c r="F26" s="92"/>
      <c r="G26" s="92"/>
      <c r="H26" s="92"/>
      <c r="I26" s="92"/>
      <c r="J26" s="253" t="s">
        <v>24</v>
      </c>
      <c r="K26" s="253" t="s">
        <v>49</v>
      </c>
      <c r="L26" s="109" t="s">
        <v>50</v>
      </c>
      <c r="M26" s="254" t="s">
        <v>39</v>
      </c>
      <c r="N26" s="92" t="s">
        <v>39</v>
      </c>
      <c r="O26" s="273">
        <v>131</v>
      </c>
      <c r="P26" s="255">
        <v>0</v>
      </c>
      <c r="Q26" s="252">
        <f>O26*P26</f>
        <v>0</v>
      </c>
      <c r="U26" s="77">
        <v>71378</v>
      </c>
      <c r="V26" s="77">
        <v>30783</v>
      </c>
      <c r="X26" s="77">
        <v>8785</v>
      </c>
      <c r="Y26" s="77">
        <v>2</v>
      </c>
      <c r="Z26" s="255"/>
    </row>
    <row r="27" spans="1:26" ht="12.75">
      <c r="A27" s="327"/>
      <c r="B27" s="92"/>
      <c r="C27" s="92"/>
      <c r="D27" s="92"/>
      <c r="E27" s="92"/>
      <c r="F27" s="92"/>
      <c r="G27" s="92"/>
      <c r="H27" s="92"/>
      <c r="I27" s="92"/>
      <c r="J27" s="253" t="s">
        <v>27</v>
      </c>
      <c r="K27" s="253" t="s">
        <v>51</v>
      </c>
      <c r="L27" s="109" t="s">
        <v>52</v>
      </c>
      <c r="M27" s="254" t="s">
        <v>39</v>
      </c>
      <c r="N27" s="92" t="s">
        <v>39</v>
      </c>
      <c r="O27" s="273">
        <v>14</v>
      </c>
      <c r="P27" s="255">
        <v>0</v>
      </c>
      <c r="Q27" s="252">
        <f>O27*P27</f>
        <v>0</v>
      </c>
      <c r="U27" s="77">
        <v>71379</v>
      </c>
      <c r="V27" s="77">
        <v>30783</v>
      </c>
      <c r="X27" s="77">
        <v>8799</v>
      </c>
      <c r="Y27" s="77">
        <v>2</v>
      </c>
      <c r="Z27" s="255"/>
    </row>
    <row r="28" spans="1:26" ht="12.75">
      <c r="A28" s="327"/>
      <c r="B28" s="92"/>
      <c r="C28" s="92"/>
      <c r="D28" s="92"/>
      <c r="E28" s="92"/>
      <c r="F28" s="92"/>
      <c r="G28" s="92"/>
      <c r="H28" s="92"/>
      <c r="I28" s="92"/>
      <c r="J28" s="253" t="s">
        <v>28</v>
      </c>
      <c r="K28" s="253" t="s">
        <v>53</v>
      </c>
      <c r="L28" s="109" t="s">
        <v>54</v>
      </c>
      <c r="M28" s="254" t="s">
        <v>39</v>
      </c>
      <c r="N28" s="92" t="s">
        <v>39</v>
      </c>
      <c r="O28" s="273">
        <v>23</v>
      </c>
      <c r="P28" s="255">
        <v>0</v>
      </c>
      <c r="Q28" s="252">
        <f>O28*P28</f>
        <v>0</v>
      </c>
      <c r="Z28" s="255"/>
    </row>
    <row r="29" spans="1:26" ht="26.25">
      <c r="A29" s="327"/>
      <c r="B29" s="265"/>
      <c r="C29" s="265"/>
      <c r="D29" s="92"/>
      <c r="E29" s="92"/>
      <c r="F29" s="92"/>
      <c r="G29" s="92"/>
      <c r="H29" s="92"/>
      <c r="I29" s="92"/>
      <c r="J29" s="218" t="s">
        <v>29</v>
      </c>
      <c r="K29" s="218" t="s">
        <v>55</v>
      </c>
      <c r="L29" s="114" t="s">
        <v>56</v>
      </c>
      <c r="M29" s="264" t="s">
        <v>39</v>
      </c>
      <c r="N29" s="265" t="s">
        <v>39</v>
      </c>
      <c r="O29" s="343">
        <v>7</v>
      </c>
      <c r="P29" s="161">
        <v>0</v>
      </c>
      <c r="Q29" s="266">
        <f>O29*P29</f>
        <v>0</v>
      </c>
      <c r="Z29" s="255"/>
    </row>
    <row r="30" spans="1:26" ht="12.75">
      <c r="A30" s="327"/>
      <c r="B30" s="92"/>
      <c r="C30" s="92"/>
      <c r="D30" s="92"/>
      <c r="E30" s="92"/>
      <c r="F30" s="92"/>
      <c r="G30" s="92"/>
      <c r="H30" s="92"/>
      <c r="I30" s="92"/>
      <c r="J30" s="253"/>
      <c r="K30" s="253"/>
      <c r="L30" s="109"/>
      <c r="M30" s="254"/>
      <c r="N30" s="92"/>
      <c r="O30" s="273"/>
      <c r="P30" s="30" t="s">
        <v>101</v>
      </c>
      <c r="Q30" s="31">
        <f>SUM(Q25:Q29)</f>
        <v>0</v>
      </c>
      <c r="Z30" s="255"/>
    </row>
    <row r="31" spans="1:21" ht="12.75">
      <c r="A31" s="327"/>
      <c r="B31" s="92"/>
      <c r="C31" s="92"/>
      <c r="D31" s="92"/>
      <c r="E31" s="92"/>
      <c r="F31" s="92"/>
      <c r="G31" s="92"/>
      <c r="H31" s="92"/>
      <c r="I31" s="92"/>
      <c r="J31" s="253"/>
      <c r="K31" s="253"/>
      <c r="L31" s="109"/>
      <c r="M31" s="254"/>
      <c r="N31" s="92"/>
      <c r="O31" s="273"/>
      <c r="P31" s="255"/>
      <c r="Q31" s="255"/>
      <c r="U31" s="77">
        <v>30784</v>
      </c>
    </row>
    <row r="32" spans="1:25" ht="12.75">
      <c r="A32" s="327"/>
      <c r="B32" s="92"/>
      <c r="C32" s="92"/>
      <c r="D32" s="92"/>
      <c r="E32" s="92"/>
      <c r="F32" s="92"/>
      <c r="G32" s="92"/>
      <c r="H32" s="92"/>
      <c r="I32" s="92"/>
      <c r="J32" s="253"/>
      <c r="K32" s="253"/>
      <c r="L32" s="109"/>
      <c r="M32" s="254"/>
      <c r="N32" s="92"/>
      <c r="O32" s="273"/>
      <c r="P32" s="255"/>
      <c r="Q32" s="255"/>
      <c r="U32" s="77">
        <v>71380</v>
      </c>
      <c r="V32" s="77">
        <v>30784</v>
      </c>
      <c r="X32" s="77">
        <v>8992</v>
      </c>
      <c r="Y32" s="77">
        <v>2</v>
      </c>
    </row>
    <row r="33" spans="3:25" ht="12.75">
      <c r="C33" s="45" t="s">
        <v>57</v>
      </c>
      <c r="U33" s="77">
        <v>71381</v>
      </c>
      <c r="V33" s="77">
        <v>30784</v>
      </c>
      <c r="X33" s="77">
        <v>8999</v>
      </c>
      <c r="Y33" s="77">
        <v>2</v>
      </c>
    </row>
    <row r="34" spans="1:25" ht="26.25">
      <c r="A34" s="327"/>
      <c r="B34" s="92"/>
      <c r="C34" s="92"/>
      <c r="D34" s="92"/>
      <c r="E34" s="92"/>
      <c r="F34" s="92"/>
      <c r="G34" s="92"/>
      <c r="H34" s="92"/>
      <c r="I34" s="92"/>
      <c r="J34" s="253" t="s">
        <v>19</v>
      </c>
      <c r="K34" s="253" t="s">
        <v>58</v>
      </c>
      <c r="L34" s="109" t="s">
        <v>59</v>
      </c>
      <c r="M34" s="254" t="s">
        <v>34</v>
      </c>
      <c r="N34" s="92" t="s">
        <v>34</v>
      </c>
      <c r="O34" s="273">
        <v>14</v>
      </c>
      <c r="P34" s="255">
        <v>0</v>
      </c>
      <c r="Q34" s="252">
        <f aca="true" t="shared" si="0" ref="Q34:Q42">O34*P34</f>
        <v>0</v>
      </c>
      <c r="U34" s="77">
        <v>71382</v>
      </c>
      <c r="V34" s="77">
        <v>30784</v>
      </c>
      <c r="X34" s="77">
        <v>9053</v>
      </c>
      <c r="Y34" s="77">
        <v>2</v>
      </c>
    </row>
    <row r="35" spans="10:26" ht="26.25">
      <c r="J35" s="194" t="s">
        <v>24</v>
      </c>
      <c r="K35" s="194" t="s">
        <v>60</v>
      </c>
      <c r="L35" s="113" t="s">
        <v>61</v>
      </c>
      <c r="M35" s="118" t="s">
        <v>34</v>
      </c>
      <c r="N35" s="45" t="s">
        <v>34</v>
      </c>
      <c r="O35" s="220">
        <v>10</v>
      </c>
      <c r="P35" s="252">
        <v>0</v>
      </c>
      <c r="Q35" s="252">
        <f t="shared" si="0"/>
        <v>0</v>
      </c>
      <c r="U35" s="77">
        <v>71383</v>
      </c>
      <c r="V35" s="77">
        <v>30784</v>
      </c>
      <c r="X35" s="77">
        <v>9050</v>
      </c>
      <c r="Y35" s="77">
        <v>2</v>
      </c>
      <c r="Z35" s="266"/>
    </row>
    <row r="36" spans="10:26" ht="26.25">
      <c r="J36" s="194" t="s">
        <v>27</v>
      </c>
      <c r="K36" s="194" t="s">
        <v>2453</v>
      </c>
      <c r="L36" s="113" t="s">
        <v>2454</v>
      </c>
      <c r="M36" s="118" t="s">
        <v>34</v>
      </c>
      <c r="N36" s="45" t="s">
        <v>34</v>
      </c>
      <c r="O36" s="220">
        <v>18.3</v>
      </c>
      <c r="P36" s="252">
        <v>0</v>
      </c>
      <c r="Q36" s="252">
        <f t="shared" si="0"/>
        <v>0</v>
      </c>
      <c r="U36" s="77">
        <v>71384</v>
      </c>
      <c r="V36" s="77">
        <v>30784</v>
      </c>
      <c r="X36" s="77">
        <v>9060</v>
      </c>
      <c r="Y36" s="77">
        <v>2</v>
      </c>
      <c r="Z36" s="31"/>
    </row>
    <row r="37" spans="10:26" ht="26.25">
      <c r="J37" s="194" t="s">
        <v>28</v>
      </c>
      <c r="K37" s="194" t="s">
        <v>2455</v>
      </c>
      <c r="L37" s="113" t="s">
        <v>2456</v>
      </c>
      <c r="M37" s="118" t="s">
        <v>34</v>
      </c>
      <c r="N37" s="45" t="s">
        <v>34</v>
      </c>
      <c r="O37" s="220">
        <v>8.1</v>
      </c>
      <c r="P37" s="252">
        <v>0</v>
      </c>
      <c r="Q37" s="252">
        <f t="shared" si="0"/>
        <v>0</v>
      </c>
      <c r="U37" s="77">
        <v>71385</v>
      </c>
      <c r="V37" s="77">
        <v>30784</v>
      </c>
      <c r="W37" s="77">
        <v>71384</v>
      </c>
      <c r="X37" s="77">
        <v>9181</v>
      </c>
      <c r="Y37" s="77">
        <v>2</v>
      </c>
      <c r="Z37" s="255"/>
    </row>
    <row r="38" spans="10:26" ht="26.25">
      <c r="J38" s="194" t="s">
        <v>29</v>
      </c>
      <c r="K38" s="194" t="s">
        <v>2457</v>
      </c>
      <c r="L38" s="113" t="s">
        <v>2458</v>
      </c>
      <c r="M38" s="118" t="s">
        <v>34</v>
      </c>
      <c r="N38" s="45" t="s">
        <v>34</v>
      </c>
      <c r="O38" s="220">
        <v>8.1</v>
      </c>
      <c r="P38" s="252">
        <v>0</v>
      </c>
      <c r="Q38" s="252">
        <f t="shared" si="0"/>
        <v>0</v>
      </c>
      <c r="U38" s="77">
        <v>71386</v>
      </c>
      <c r="V38" s="77">
        <v>30784</v>
      </c>
      <c r="X38" s="77">
        <v>9066</v>
      </c>
      <c r="Y38" s="77">
        <v>2</v>
      </c>
      <c r="Z38" s="255"/>
    </row>
    <row r="39" spans="10:25" ht="26.25">
      <c r="J39" s="194" t="s">
        <v>62</v>
      </c>
      <c r="K39" s="194" t="s">
        <v>2459</v>
      </c>
      <c r="L39" s="113" t="s">
        <v>2460</v>
      </c>
      <c r="M39" s="118" t="s">
        <v>34</v>
      </c>
      <c r="N39" s="45" t="s">
        <v>34</v>
      </c>
      <c r="O39" s="220">
        <v>34.5</v>
      </c>
      <c r="P39" s="252">
        <v>0</v>
      </c>
      <c r="Q39" s="252">
        <f t="shared" si="0"/>
        <v>0</v>
      </c>
      <c r="U39" s="77">
        <v>71387</v>
      </c>
      <c r="V39" s="77">
        <v>30784</v>
      </c>
      <c r="W39" s="77">
        <v>71386</v>
      </c>
      <c r="X39" s="77">
        <v>9184</v>
      </c>
      <c r="Y39" s="77">
        <v>2</v>
      </c>
    </row>
    <row r="40" spans="10:25" ht="39">
      <c r="J40" s="194" t="s">
        <v>63</v>
      </c>
      <c r="K40" s="194" t="s">
        <v>64</v>
      </c>
      <c r="L40" s="113" t="s">
        <v>2461</v>
      </c>
      <c r="M40" s="118" t="s">
        <v>34</v>
      </c>
      <c r="N40" s="45" t="s">
        <v>34</v>
      </c>
      <c r="O40" s="220">
        <v>1.8</v>
      </c>
      <c r="P40" s="252">
        <v>0</v>
      </c>
      <c r="Q40" s="252">
        <f t="shared" si="0"/>
        <v>0</v>
      </c>
      <c r="U40" s="77">
        <v>71388</v>
      </c>
      <c r="V40" s="77">
        <v>30784</v>
      </c>
      <c r="X40" s="77">
        <v>9006</v>
      </c>
      <c r="Y40" s="77">
        <v>2</v>
      </c>
    </row>
    <row r="41" spans="10:17" ht="26.25">
      <c r="J41" s="194" t="s">
        <v>65</v>
      </c>
      <c r="K41" s="194" t="s">
        <v>66</v>
      </c>
      <c r="L41" s="113" t="s">
        <v>67</v>
      </c>
      <c r="M41" s="118" t="s">
        <v>34</v>
      </c>
      <c r="N41" s="45" t="s">
        <v>34</v>
      </c>
      <c r="O41" s="220">
        <v>1.8</v>
      </c>
      <c r="P41" s="252">
        <v>0</v>
      </c>
      <c r="Q41" s="252">
        <f t="shared" si="0"/>
        <v>0</v>
      </c>
    </row>
    <row r="42" spans="2:17" ht="26.25">
      <c r="B42" s="262"/>
      <c r="C42" s="262"/>
      <c r="J42" s="142" t="s">
        <v>68</v>
      </c>
      <c r="K42" s="142" t="s">
        <v>69</v>
      </c>
      <c r="L42" s="331" t="s">
        <v>70</v>
      </c>
      <c r="M42" s="312" t="s">
        <v>34</v>
      </c>
      <c r="N42" s="262" t="s">
        <v>34</v>
      </c>
      <c r="O42" s="219">
        <v>1.3</v>
      </c>
      <c r="P42" s="266">
        <v>0</v>
      </c>
      <c r="Q42" s="266">
        <f t="shared" si="0"/>
        <v>0</v>
      </c>
    </row>
    <row r="43" spans="16:17" ht="12.75">
      <c r="P43" s="32" t="s">
        <v>102</v>
      </c>
      <c r="Q43" s="27">
        <f>SUM(Q34:Q42)</f>
        <v>0</v>
      </c>
    </row>
    <row r="44" ht="12.75">
      <c r="U44" s="77">
        <v>30785</v>
      </c>
    </row>
    <row r="45" spans="21:25" ht="12.75">
      <c r="U45" s="77">
        <v>71389</v>
      </c>
      <c r="V45" s="77">
        <v>30785</v>
      </c>
      <c r="X45" s="77">
        <v>8841</v>
      </c>
      <c r="Y45" s="77">
        <v>2</v>
      </c>
    </row>
    <row r="46" ht="12.75">
      <c r="C46" s="45" t="s">
        <v>71</v>
      </c>
    </row>
    <row r="47" spans="2:17" ht="26.25">
      <c r="B47" s="259"/>
      <c r="C47" s="259"/>
      <c r="D47" s="256"/>
      <c r="E47" s="256"/>
      <c r="F47" s="256"/>
      <c r="G47" s="256"/>
      <c r="H47" s="256"/>
      <c r="I47" s="256"/>
      <c r="J47" s="135" t="s">
        <v>19</v>
      </c>
      <c r="K47" s="135" t="s">
        <v>2334</v>
      </c>
      <c r="L47" s="329" t="s">
        <v>2335</v>
      </c>
      <c r="M47" s="330" t="s">
        <v>72</v>
      </c>
      <c r="N47" s="256" t="s">
        <v>72</v>
      </c>
      <c r="O47" s="260">
        <v>2879</v>
      </c>
      <c r="P47" s="46">
        <v>0</v>
      </c>
      <c r="Q47" s="46">
        <f>O47*P47</f>
        <v>0</v>
      </c>
    </row>
    <row r="48" spans="2:25" ht="39">
      <c r="B48" s="265"/>
      <c r="C48" s="265"/>
      <c r="D48" s="265"/>
      <c r="E48" s="265"/>
      <c r="F48" s="265"/>
      <c r="G48" s="265"/>
      <c r="H48" s="265"/>
      <c r="I48" s="265"/>
      <c r="J48" s="218" t="s">
        <v>24</v>
      </c>
      <c r="K48" s="218" t="s">
        <v>2333</v>
      </c>
      <c r="L48" s="114" t="s">
        <v>2463</v>
      </c>
      <c r="M48" s="264" t="s">
        <v>72</v>
      </c>
      <c r="N48" s="265" t="s">
        <v>72</v>
      </c>
      <c r="O48" s="343">
        <v>3569</v>
      </c>
      <c r="P48" s="161">
        <v>0</v>
      </c>
      <c r="Q48" s="266">
        <f>P48*O48</f>
        <v>0</v>
      </c>
      <c r="U48" s="77">
        <v>71389</v>
      </c>
      <c r="V48" s="77">
        <v>30785</v>
      </c>
      <c r="X48" s="77">
        <v>8841</v>
      </c>
      <c r="Y48" s="77">
        <v>2</v>
      </c>
    </row>
    <row r="49" spans="16:17" ht="12.75">
      <c r="P49" s="32" t="s">
        <v>103</v>
      </c>
      <c r="Q49" s="27">
        <f>SUM(Q47:Q48)</f>
        <v>0</v>
      </c>
    </row>
    <row r="50" ht="12.75">
      <c r="U50" s="77">
        <v>30786</v>
      </c>
    </row>
    <row r="51" spans="21:25" ht="12.75">
      <c r="U51" s="77">
        <v>71390</v>
      </c>
      <c r="V51" s="77">
        <v>30786</v>
      </c>
      <c r="X51" s="77">
        <v>10350</v>
      </c>
      <c r="Y51" s="77">
        <v>2</v>
      </c>
    </row>
    <row r="52" spans="3:25" ht="12.75">
      <c r="C52" s="45" t="s">
        <v>73</v>
      </c>
      <c r="U52" s="77">
        <v>71391</v>
      </c>
      <c r="V52" s="77">
        <v>30786</v>
      </c>
      <c r="X52" s="77">
        <v>10353</v>
      </c>
      <c r="Y52" s="77">
        <v>2</v>
      </c>
    </row>
    <row r="53" spans="10:17" ht="26.25">
      <c r="J53" s="194" t="s">
        <v>19</v>
      </c>
      <c r="K53" s="194" t="s">
        <v>74</v>
      </c>
      <c r="L53" s="113" t="s">
        <v>75</v>
      </c>
      <c r="M53" s="118" t="s">
        <v>21</v>
      </c>
      <c r="N53" s="45" t="s">
        <v>22</v>
      </c>
      <c r="O53" s="220">
        <v>6</v>
      </c>
      <c r="P53" s="252">
        <v>0</v>
      </c>
      <c r="Q53" s="252">
        <f>O53*P53</f>
        <v>0</v>
      </c>
    </row>
    <row r="54" spans="10:17" ht="26.25">
      <c r="J54" s="194" t="s">
        <v>24</v>
      </c>
      <c r="K54" s="194" t="s">
        <v>110</v>
      </c>
      <c r="L54" s="113" t="s">
        <v>111</v>
      </c>
      <c r="M54" s="118" t="s">
        <v>112</v>
      </c>
      <c r="N54" s="45" t="s">
        <v>112</v>
      </c>
      <c r="O54" s="220">
        <v>10</v>
      </c>
      <c r="P54" s="252">
        <v>0</v>
      </c>
      <c r="Q54" s="252">
        <f>O54*P54</f>
        <v>0</v>
      </c>
    </row>
    <row r="55" spans="2:17" ht="26.25">
      <c r="B55" s="256"/>
      <c r="C55" s="256"/>
      <c r="J55" s="135" t="s">
        <v>27</v>
      </c>
      <c r="K55" s="135" t="s">
        <v>76</v>
      </c>
      <c r="L55" s="329" t="s">
        <v>77</v>
      </c>
      <c r="M55" s="330" t="s">
        <v>21</v>
      </c>
      <c r="N55" s="256" t="s">
        <v>22</v>
      </c>
      <c r="O55" s="260">
        <v>1</v>
      </c>
      <c r="P55" s="46">
        <v>0</v>
      </c>
      <c r="Q55" s="46">
        <f>O55*P55</f>
        <v>0</v>
      </c>
    </row>
    <row r="56" spans="2:25" ht="26.25">
      <c r="B56" s="265"/>
      <c r="C56" s="265"/>
      <c r="D56" s="265"/>
      <c r="E56" s="265"/>
      <c r="F56" s="265"/>
      <c r="G56" s="265"/>
      <c r="H56" s="265"/>
      <c r="I56" s="265"/>
      <c r="J56" s="218" t="s">
        <v>28</v>
      </c>
      <c r="K56" s="218" t="s">
        <v>2449</v>
      </c>
      <c r="L56" s="114" t="s">
        <v>2450</v>
      </c>
      <c r="M56" s="264" t="s">
        <v>112</v>
      </c>
      <c r="N56" s="265" t="s">
        <v>22</v>
      </c>
      <c r="O56" s="343">
        <v>68</v>
      </c>
      <c r="P56" s="161">
        <v>0</v>
      </c>
      <c r="Q56" s="266">
        <f>P56*O56</f>
        <v>0</v>
      </c>
      <c r="U56" s="77">
        <v>71391</v>
      </c>
      <c r="V56" s="77">
        <v>30786</v>
      </c>
      <c r="X56" s="77">
        <v>10353</v>
      </c>
      <c r="Y56" s="77">
        <v>2</v>
      </c>
    </row>
    <row r="57" spans="16:17" ht="12.75">
      <c r="P57" s="32" t="s">
        <v>104</v>
      </c>
      <c r="Q57" s="27">
        <f>SUM(Q53:Q56)</f>
        <v>0</v>
      </c>
    </row>
    <row r="58" spans="16:21" ht="12.75">
      <c r="P58" s="30" t="s">
        <v>105</v>
      </c>
      <c r="Q58" s="27">
        <f>Q57+Q49+Q43+Q30</f>
        <v>0</v>
      </c>
      <c r="U58" s="77">
        <v>30787</v>
      </c>
    </row>
    <row r="59" spans="21:25" ht="12.75">
      <c r="U59" s="77">
        <v>71392</v>
      </c>
      <c r="V59" s="77">
        <v>30787</v>
      </c>
      <c r="X59" s="77">
        <v>10439</v>
      </c>
      <c r="Y59" s="77">
        <v>2</v>
      </c>
    </row>
    <row r="60" spans="21:26" ht="12.75">
      <c r="U60" s="77">
        <v>71393</v>
      </c>
      <c r="V60" s="77">
        <v>30787</v>
      </c>
      <c r="X60" s="77">
        <v>10447</v>
      </c>
      <c r="Y60" s="77">
        <v>2</v>
      </c>
      <c r="Z60" s="266"/>
    </row>
    <row r="61" spans="2:26" ht="12.75">
      <c r="B61" s="45" t="s">
        <v>109</v>
      </c>
      <c r="U61" s="77">
        <v>71394</v>
      </c>
      <c r="V61" s="77">
        <v>30787</v>
      </c>
      <c r="X61" s="77">
        <v>10518</v>
      </c>
      <c r="Y61" s="77">
        <v>2</v>
      </c>
      <c r="Z61" s="27"/>
    </row>
    <row r="62" spans="10:26" ht="26.25">
      <c r="J62" s="194" t="s">
        <v>19</v>
      </c>
      <c r="K62" s="194" t="s">
        <v>78</v>
      </c>
      <c r="L62" s="113" t="s">
        <v>79</v>
      </c>
      <c r="M62" s="118" t="s">
        <v>39</v>
      </c>
      <c r="N62" s="45" t="s">
        <v>39</v>
      </c>
      <c r="O62" s="220">
        <v>27</v>
      </c>
      <c r="P62" s="252">
        <v>0</v>
      </c>
      <c r="Q62" s="252">
        <f>O62*P62</f>
        <v>0</v>
      </c>
      <c r="Z62" s="27"/>
    </row>
    <row r="63" spans="10:26" ht="26.25">
      <c r="J63" s="194" t="s">
        <v>24</v>
      </c>
      <c r="K63" s="194" t="s">
        <v>80</v>
      </c>
      <c r="L63" s="113" t="s">
        <v>81</v>
      </c>
      <c r="M63" s="118" t="s">
        <v>39</v>
      </c>
      <c r="N63" s="45" t="s">
        <v>39</v>
      </c>
      <c r="O63" s="220">
        <v>27</v>
      </c>
      <c r="P63" s="252">
        <v>0</v>
      </c>
      <c r="Q63" s="252">
        <f>O63*P63</f>
        <v>0</v>
      </c>
      <c r="Z63" s="27"/>
    </row>
    <row r="64" spans="2:26" ht="26.25">
      <c r="B64" s="256"/>
      <c r="C64" s="256"/>
      <c r="D64" s="256"/>
      <c r="E64" s="256"/>
      <c r="F64" s="256"/>
      <c r="G64" s="256"/>
      <c r="H64" s="256"/>
      <c r="I64" s="256"/>
      <c r="J64" s="135" t="s">
        <v>27</v>
      </c>
      <c r="K64" s="135" t="s">
        <v>82</v>
      </c>
      <c r="L64" s="329" t="s">
        <v>83</v>
      </c>
      <c r="M64" s="330" t="s">
        <v>39</v>
      </c>
      <c r="N64" s="256" t="s">
        <v>39</v>
      </c>
      <c r="O64" s="260">
        <v>27</v>
      </c>
      <c r="P64" s="46">
        <v>0</v>
      </c>
      <c r="Q64" s="46">
        <f>O64*P64</f>
        <v>0</v>
      </c>
      <c r="Z64" s="27"/>
    </row>
    <row r="65" spans="2:26" ht="12.75">
      <c r="B65" s="265"/>
      <c r="C65" s="265"/>
      <c r="D65" s="265"/>
      <c r="E65" s="265"/>
      <c r="F65" s="265"/>
      <c r="G65" s="265"/>
      <c r="H65" s="265"/>
      <c r="I65" s="265"/>
      <c r="J65" s="218" t="s">
        <v>28</v>
      </c>
      <c r="K65" s="218" t="s">
        <v>2447</v>
      </c>
      <c r="L65" s="114" t="s">
        <v>2448</v>
      </c>
      <c r="M65" s="264" t="s">
        <v>112</v>
      </c>
      <c r="N65" s="265" t="s">
        <v>39</v>
      </c>
      <c r="O65" s="343">
        <v>15</v>
      </c>
      <c r="P65" s="161">
        <v>0</v>
      </c>
      <c r="Q65" s="266">
        <f>P65*O65</f>
        <v>0</v>
      </c>
      <c r="U65" s="77">
        <v>71394</v>
      </c>
      <c r="V65" s="77">
        <v>30787</v>
      </c>
      <c r="X65" s="77">
        <v>10518</v>
      </c>
      <c r="Y65" s="77">
        <v>2</v>
      </c>
      <c r="Z65" s="27"/>
    </row>
    <row r="66" spans="16:21" ht="12.75">
      <c r="P66" s="32" t="s">
        <v>106</v>
      </c>
      <c r="Q66" s="27">
        <f>SUM(Q62:Q65)</f>
        <v>0</v>
      </c>
      <c r="U66" s="77">
        <v>30788</v>
      </c>
    </row>
    <row r="67" spans="21:25" ht="12.75">
      <c r="U67" s="77">
        <v>71395</v>
      </c>
      <c r="V67" s="77">
        <v>30788</v>
      </c>
      <c r="X67" s="77">
        <v>9293</v>
      </c>
      <c r="Y67" s="77">
        <v>2</v>
      </c>
    </row>
    <row r="68" spans="21:25" ht="12.75">
      <c r="U68" s="77">
        <v>71396</v>
      </c>
      <c r="V68" s="77">
        <v>30788</v>
      </c>
      <c r="X68" s="77">
        <v>7475</v>
      </c>
      <c r="Y68" s="77">
        <v>2</v>
      </c>
    </row>
    <row r="69" ht="12.75">
      <c r="B69" s="45" t="s">
        <v>84</v>
      </c>
    </row>
    <row r="70" spans="10:17" ht="26.25">
      <c r="J70" s="194" t="s">
        <v>19</v>
      </c>
      <c r="K70" s="194" t="s">
        <v>85</v>
      </c>
      <c r="L70" s="113" t="s">
        <v>86</v>
      </c>
      <c r="M70" s="118" t="s">
        <v>39</v>
      </c>
      <c r="N70" s="45" t="s">
        <v>39</v>
      </c>
      <c r="O70" s="220">
        <v>13</v>
      </c>
      <c r="P70" s="252">
        <v>0</v>
      </c>
      <c r="Q70" s="252">
        <f>O70*P70</f>
        <v>0</v>
      </c>
    </row>
    <row r="71" spans="2:17" ht="26.25">
      <c r="B71" s="262"/>
      <c r="C71" s="262"/>
      <c r="J71" s="142" t="s">
        <v>24</v>
      </c>
      <c r="K71" s="142" t="s">
        <v>87</v>
      </c>
      <c r="L71" s="331" t="s">
        <v>88</v>
      </c>
      <c r="M71" s="312" t="s">
        <v>39</v>
      </c>
      <c r="N71" s="262" t="s">
        <v>39</v>
      </c>
      <c r="O71" s="219">
        <v>113</v>
      </c>
      <c r="P71" s="266">
        <v>0</v>
      </c>
      <c r="Q71" s="266">
        <f>O71*P71</f>
        <v>0</v>
      </c>
    </row>
    <row r="72" spans="16:26" ht="12.75">
      <c r="P72" s="32" t="s">
        <v>107</v>
      </c>
      <c r="Q72" s="27">
        <f>SUM(Q70:Q71)</f>
        <v>0</v>
      </c>
      <c r="U72" s="77">
        <v>30789</v>
      </c>
      <c r="Z72" s="266"/>
    </row>
    <row r="73" spans="21:26" ht="12.75">
      <c r="U73" s="77">
        <v>71397</v>
      </c>
      <c r="V73" s="77">
        <v>30789</v>
      </c>
      <c r="X73" s="77">
        <v>11839</v>
      </c>
      <c r="Y73" s="77">
        <v>2</v>
      </c>
      <c r="Z73" s="27"/>
    </row>
    <row r="74" spans="21:25" ht="12.75">
      <c r="U74" s="77">
        <v>71398</v>
      </c>
      <c r="V74" s="77">
        <v>30789</v>
      </c>
      <c r="X74" s="77">
        <v>11843</v>
      </c>
      <c r="Y74" s="77">
        <v>2</v>
      </c>
    </row>
    <row r="75" spans="2:25" ht="12.75">
      <c r="B75" s="45" t="s">
        <v>89</v>
      </c>
      <c r="U75" s="77">
        <v>71399</v>
      </c>
      <c r="V75" s="77">
        <v>30789</v>
      </c>
      <c r="X75" s="77">
        <v>11844</v>
      </c>
      <c r="Y75" s="77">
        <v>2</v>
      </c>
    </row>
    <row r="76" spans="10:25" ht="52.5">
      <c r="J76" s="194" t="s">
        <v>19</v>
      </c>
      <c r="K76" s="194" t="s">
        <v>90</v>
      </c>
      <c r="L76" s="113" t="s">
        <v>91</v>
      </c>
      <c r="M76" s="118" t="s">
        <v>30</v>
      </c>
      <c r="N76" s="45" t="s">
        <v>31</v>
      </c>
      <c r="O76" s="220">
        <v>32</v>
      </c>
      <c r="P76" s="389">
        <v>55</v>
      </c>
      <c r="Q76" s="252">
        <f>O76*P76</f>
        <v>1760</v>
      </c>
      <c r="U76" s="77">
        <v>71400</v>
      </c>
      <c r="V76" s="77">
        <v>30789</v>
      </c>
      <c r="X76" s="77">
        <v>11847</v>
      </c>
      <c r="Y76" s="77">
        <v>2</v>
      </c>
    </row>
    <row r="77" spans="2:25" ht="12.75">
      <c r="B77" s="262"/>
      <c r="C77" s="262"/>
      <c r="D77" s="262"/>
      <c r="E77" s="262"/>
      <c r="F77" s="262"/>
      <c r="G77" s="262"/>
      <c r="H77" s="262"/>
      <c r="I77" s="262"/>
      <c r="J77" s="142" t="s">
        <v>24</v>
      </c>
      <c r="K77" s="142" t="s">
        <v>92</v>
      </c>
      <c r="L77" s="331" t="s">
        <v>93</v>
      </c>
      <c r="M77" s="312" t="s">
        <v>21</v>
      </c>
      <c r="N77" s="262" t="s">
        <v>22</v>
      </c>
      <c r="O77" s="219">
        <v>1</v>
      </c>
      <c r="P77" s="392">
        <v>1100</v>
      </c>
      <c r="Q77" s="266">
        <f>O77*P77</f>
        <v>1100</v>
      </c>
      <c r="U77" s="77">
        <v>71401</v>
      </c>
      <c r="V77" s="77">
        <v>30789</v>
      </c>
      <c r="X77" s="77">
        <v>11848</v>
      </c>
      <c r="Y77" s="77">
        <v>2</v>
      </c>
    </row>
    <row r="78" spans="16:26" ht="12.75">
      <c r="P78" s="32" t="s">
        <v>108</v>
      </c>
      <c r="Q78" s="27">
        <f>SUM(Q76:Q77)</f>
        <v>2860</v>
      </c>
      <c r="Z78" s="27"/>
    </row>
    <row r="79" ht="12.75">
      <c r="Z79" s="27"/>
    </row>
    <row r="80" spans="15:17" ht="17.25">
      <c r="O80" s="48"/>
      <c r="P80" s="56" t="s">
        <v>569</v>
      </c>
      <c r="Q80" s="12">
        <f>Q78+Q72+Q66+Q58+Q20+Q10</f>
        <v>2860</v>
      </c>
    </row>
    <row r="82" spans="16:17" ht="12.75">
      <c r="P82" s="27"/>
      <c r="Q82" s="27"/>
    </row>
    <row r="85" ht="12.75">
      <c r="Z85" s="266"/>
    </row>
    <row r="86" ht="12.75">
      <c r="Z86" s="27"/>
    </row>
    <row r="91" ht="12.75">
      <c r="Z91" s="266"/>
    </row>
    <row r="92" ht="12.75">
      <c r="Z92" s="27"/>
    </row>
    <row r="101" ht="12.75">
      <c r="Z101" s="266"/>
    </row>
    <row r="102" ht="12.75">
      <c r="Z102" s="27"/>
    </row>
    <row r="110" spans="1:26" s="55" customFormat="1" ht="12.75">
      <c r="A110" s="77"/>
      <c r="B110" s="45"/>
      <c r="C110" s="45"/>
      <c r="D110" s="45"/>
      <c r="E110" s="45"/>
      <c r="F110" s="45"/>
      <c r="G110" s="45"/>
      <c r="H110" s="45"/>
      <c r="I110" s="45"/>
      <c r="J110" s="194"/>
      <c r="K110" s="194"/>
      <c r="L110" s="113"/>
      <c r="M110" s="118"/>
      <c r="N110" s="45"/>
      <c r="O110" s="220"/>
      <c r="P110" s="252"/>
      <c r="Q110" s="252"/>
      <c r="U110" s="77"/>
      <c r="V110" s="77"/>
      <c r="W110" s="77"/>
      <c r="X110" s="77"/>
      <c r="Y110" s="77"/>
      <c r="Z110" s="252"/>
    </row>
    <row r="111" spans="1:26" s="55" customFormat="1" ht="12.75">
      <c r="A111" s="77"/>
      <c r="B111" s="45"/>
      <c r="C111" s="45"/>
      <c r="D111" s="45"/>
      <c r="E111" s="45"/>
      <c r="F111" s="45"/>
      <c r="G111" s="45"/>
      <c r="H111" s="45"/>
      <c r="I111" s="45"/>
      <c r="J111" s="194"/>
      <c r="K111" s="194"/>
      <c r="L111" s="113"/>
      <c r="M111" s="118"/>
      <c r="N111" s="45"/>
      <c r="O111" s="220"/>
      <c r="P111" s="252"/>
      <c r="Q111" s="252"/>
      <c r="U111" s="77"/>
      <c r="V111" s="77"/>
      <c r="W111" s="77"/>
      <c r="X111" s="77"/>
      <c r="Y111" s="77"/>
      <c r="Z111" s="252"/>
    </row>
    <row r="112" spans="1:26" s="55" customFormat="1" ht="12.75">
      <c r="A112" s="77"/>
      <c r="B112" s="45"/>
      <c r="C112" s="45"/>
      <c r="D112" s="45"/>
      <c r="E112" s="45"/>
      <c r="F112" s="45"/>
      <c r="G112" s="45"/>
      <c r="H112" s="45"/>
      <c r="I112" s="45"/>
      <c r="J112" s="194"/>
      <c r="K112" s="194"/>
      <c r="L112" s="113"/>
      <c r="M112" s="118"/>
      <c r="N112" s="45"/>
      <c r="O112" s="220"/>
      <c r="P112" s="252"/>
      <c r="Q112" s="252"/>
      <c r="U112" s="77"/>
      <c r="V112" s="77"/>
      <c r="W112" s="77"/>
      <c r="X112" s="77"/>
      <c r="Y112" s="77"/>
      <c r="Z112" s="252"/>
    </row>
    <row r="113" spans="1:26" s="55" customFormat="1" ht="12.75">
      <c r="A113" s="77"/>
      <c r="B113" s="45"/>
      <c r="C113" s="45"/>
      <c r="D113" s="45"/>
      <c r="E113" s="45"/>
      <c r="F113" s="45"/>
      <c r="G113" s="45"/>
      <c r="H113" s="45"/>
      <c r="I113" s="45"/>
      <c r="J113" s="194"/>
      <c r="K113" s="194"/>
      <c r="L113" s="113"/>
      <c r="M113" s="118"/>
      <c r="N113" s="45"/>
      <c r="O113" s="220"/>
      <c r="P113" s="252"/>
      <c r="Q113" s="252"/>
      <c r="U113" s="77"/>
      <c r="V113" s="77"/>
      <c r="W113" s="77"/>
      <c r="X113" s="77"/>
      <c r="Y113" s="77"/>
      <c r="Z113" s="252"/>
    </row>
    <row r="114" spans="1:26" s="55" customFormat="1" ht="12.75">
      <c r="A114" s="77"/>
      <c r="B114" s="45"/>
      <c r="C114" s="45"/>
      <c r="D114" s="45"/>
      <c r="E114" s="45"/>
      <c r="F114" s="45"/>
      <c r="G114" s="45"/>
      <c r="H114" s="45"/>
      <c r="I114" s="45"/>
      <c r="J114" s="194"/>
      <c r="K114" s="194"/>
      <c r="L114" s="113"/>
      <c r="M114" s="118"/>
      <c r="N114" s="45"/>
      <c r="O114" s="220"/>
      <c r="P114" s="252"/>
      <c r="Q114" s="252"/>
      <c r="U114" s="77"/>
      <c r="V114" s="77"/>
      <c r="W114" s="77"/>
      <c r="X114" s="77"/>
      <c r="Y114" s="77"/>
      <c r="Z114" s="252"/>
    </row>
    <row r="115" spans="1:26" s="55" customFormat="1" ht="12.75">
      <c r="A115" s="77"/>
      <c r="B115" s="45"/>
      <c r="C115" s="45"/>
      <c r="D115" s="45"/>
      <c r="E115" s="45"/>
      <c r="F115" s="45"/>
      <c r="G115" s="45"/>
      <c r="H115" s="45"/>
      <c r="I115" s="45"/>
      <c r="J115" s="194"/>
      <c r="K115" s="194"/>
      <c r="L115" s="113"/>
      <c r="M115" s="118"/>
      <c r="N115" s="45"/>
      <c r="O115" s="220"/>
      <c r="P115" s="252"/>
      <c r="Q115" s="252"/>
      <c r="U115" s="77"/>
      <c r="V115" s="77"/>
      <c r="W115" s="77"/>
      <c r="X115" s="77"/>
      <c r="Y115" s="77"/>
      <c r="Z115" s="252"/>
    </row>
    <row r="116" spans="1:26" s="55" customFormat="1" ht="12.75">
      <c r="A116" s="77"/>
      <c r="B116" s="45"/>
      <c r="C116" s="45"/>
      <c r="D116" s="45"/>
      <c r="E116" s="45"/>
      <c r="F116" s="45"/>
      <c r="G116" s="45"/>
      <c r="H116" s="45"/>
      <c r="I116" s="45"/>
      <c r="J116" s="194"/>
      <c r="K116" s="194"/>
      <c r="L116" s="113"/>
      <c r="M116" s="118"/>
      <c r="N116" s="45"/>
      <c r="O116" s="220"/>
      <c r="P116" s="252"/>
      <c r="Q116" s="252"/>
      <c r="U116" s="77"/>
      <c r="V116" s="77"/>
      <c r="W116" s="77"/>
      <c r="X116" s="77"/>
      <c r="Y116" s="77"/>
      <c r="Z116" s="252"/>
    </row>
    <row r="117" spans="1:26" s="55" customFormat="1" ht="12.75">
      <c r="A117" s="77"/>
      <c r="B117" s="45"/>
      <c r="C117" s="45"/>
      <c r="D117" s="45"/>
      <c r="E117" s="45"/>
      <c r="F117" s="45"/>
      <c r="G117" s="45"/>
      <c r="H117" s="45"/>
      <c r="I117" s="45"/>
      <c r="J117" s="194"/>
      <c r="K117" s="194"/>
      <c r="L117" s="113"/>
      <c r="M117" s="118"/>
      <c r="N117" s="45"/>
      <c r="O117" s="220"/>
      <c r="P117" s="252"/>
      <c r="Q117" s="252"/>
      <c r="U117" s="77"/>
      <c r="V117" s="77"/>
      <c r="W117" s="77"/>
      <c r="X117" s="77"/>
      <c r="Y117" s="77"/>
      <c r="Z117" s="252"/>
    </row>
    <row r="118" spans="1:26" s="55" customFormat="1" ht="12.75">
      <c r="A118" s="77"/>
      <c r="B118" s="45"/>
      <c r="C118" s="45"/>
      <c r="D118" s="45"/>
      <c r="E118" s="45"/>
      <c r="F118" s="45"/>
      <c r="G118" s="45"/>
      <c r="H118" s="45"/>
      <c r="I118" s="45"/>
      <c r="J118" s="194"/>
      <c r="K118" s="194"/>
      <c r="L118" s="113"/>
      <c r="M118" s="118"/>
      <c r="N118" s="45"/>
      <c r="O118" s="220"/>
      <c r="P118" s="252"/>
      <c r="Q118" s="252"/>
      <c r="U118" s="77"/>
      <c r="V118" s="77"/>
      <c r="W118" s="77"/>
      <c r="X118" s="77"/>
      <c r="Y118" s="77"/>
      <c r="Z118" s="252"/>
    </row>
    <row r="119" spans="1:26" s="55" customFormat="1" ht="12.75">
      <c r="A119" s="77"/>
      <c r="B119" s="45"/>
      <c r="C119" s="45"/>
      <c r="D119" s="45"/>
      <c r="E119" s="45"/>
      <c r="F119" s="45"/>
      <c r="G119" s="45"/>
      <c r="H119" s="45"/>
      <c r="I119" s="45"/>
      <c r="J119" s="194"/>
      <c r="K119" s="194"/>
      <c r="L119" s="113"/>
      <c r="M119" s="118"/>
      <c r="N119" s="45"/>
      <c r="O119" s="220"/>
      <c r="P119" s="252"/>
      <c r="Q119" s="252"/>
      <c r="U119" s="77"/>
      <c r="V119" s="77"/>
      <c r="W119" s="77"/>
      <c r="X119" s="77"/>
      <c r="Y119" s="77"/>
      <c r="Z119" s="252"/>
    </row>
    <row r="120" spans="1:26" s="55" customFormat="1" ht="12.75">
      <c r="A120" s="77"/>
      <c r="B120" s="45"/>
      <c r="C120" s="45"/>
      <c r="D120" s="45"/>
      <c r="E120" s="45"/>
      <c r="F120" s="45"/>
      <c r="G120" s="45"/>
      <c r="H120" s="45"/>
      <c r="I120" s="45"/>
      <c r="J120" s="194"/>
      <c r="K120" s="194"/>
      <c r="L120" s="113"/>
      <c r="M120" s="118"/>
      <c r="N120" s="45"/>
      <c r="O120" s="220"/>
      <c r="P120" s="252"/>
      <c r="Q120" s="252"/>
      <c r="U120" s="77"/>
      <c r="V120" s="77"/>
      <c r="W120" s="77"/>
      <c r="X120" s="77"/>
      <c r="Y120" s="77"/>
      <c r="Z120" s="252"/>
    </row>
    <row r="121" spans="1:26" s="55" customFormat="1" ht="12.75">
      <c r="A121" s="77"/>
      <c r="B121" s="45"/>
      <c r="C121" s="45"/>
      <c r="D121" s="45"/>
      <c r="E121" s="45"/>
      <c r="F121" s="45"/>
      <c r="G121" s="45"/>
      <c r="H121" s="45"/>
      <c r="I121" s="45"/>
      <c r="J121" s="194"/>
      <c r="K121" s="194"/>
      <c r="L121" s="113"/>
      <c r="M121" s="118"/>
      <c r="N121" s="45"/>
      <c r="O121" s="220"/>
      <c r="P121" s="252"/>
      <c r="Q121" s="252"/>
      <c r="U121" s="77"/>
      <c r="V121" s="77"/>
      <c r="W121" s="77"/>
      <c r="X121" s="77"/>
      <c r="Y121" s="77"/>
      <c r="Z121" s="252"/>
    </row>
    <row r="124" spans="1:26" s="55" customFormat="1" ht="12.75">
      <c r="A124" s="77"/>
      <c r="B124" s="45"/>
      <c r="C124" s="45"/>
      <c r="D124" s="45"/>
      <c r="E124" s="45"/>
      <c r="F124" s="45"/>
      <c r="G124" s="45"/>
      <c r="H124" s="45"/>
      <c r="I124" s="45"/>
      <c r="J124" s="194"/>
      <c r="K124" s="194"/>
      <c r="L124" s="113"/>
      <c r="M124" s="118"/>
      <c r="N124" s="45"/>
      <c r="O124" s="220"/>
      <c r="P124" s="252"/>
      <c r="Q124" s="252"/>
      <c r="U124" s="77"/>
      <c r="V124" s="77"/>
      <c r="W124" s="77"/>
      <c r="X124" s="77"/>
      <c r="Y124" s="77"/>
      <c r="Z124" s="252"/>
    </row>
    <row r="125" spans="1:26" s="55" customFormat="1" ht="12.75">
      <c r="A125" s="77"/>
      <c r="B125" s="45"/>
      <c r="C125" s="45"/>
      <c r="D125" s="45"/>
      <c r="E125" s="45"/>
      <c r="F125" s="45"/>
      <c r="G125" s="45"/>
      <c r="H125" s="45"/>
      <c r="I125" s="45"/>
      <c r="J125" s="194"/>
      <c r="K125" s="194"/>
      <c r="L125" s="113"/>
      <c r="M125" s="118"/>
      <c r="N125" s="45"/>
      <c r="O125" s="220"/>
      <c r="P125" s="252"/>
      <c r="Q125" s="252"/>
      <c r="U125" s="77"/>
      <c r="V125" s="77"/>
      <c r="W125" s="77"/>
      <c r="X125" s="77"/>
      <c r="Y125" s="77"/>
      <c r="Z125" s="252"/>
    </row>
    <row r="126" spans="1:26" s="55" customFormat="1" ht="12.75">
      <c r="A126" s="77"/>
      <c r="B126" s="45"/>
      <c r="C126" s="45"/>
      <c r="D126" s="45"/>
      <c r="E126" s="45"/>
      <c r="F126" s="45"/>
      <c r="G126" s="45"/>
      <c r="H126" s="45"/>
      <c r="I126" s="45"/>
      <c r="J126" s="194"/>
      <c r="K126" s="194"/>
      <c r="L126" s="113"/>
      <c r="M126" s="118"/>
      <c r="N126" s="45"/>
      <c r="O126" s="220"/>
      <c r="P126" s="252"/>
      <c r="Q126" s="252"/>
      <c r="U126" s="77"/>
      <c r="V126" s="77"/>
      <c r="W126" s="77"/>
      <c r="X126" s="77"/>
      <c r="Y126" s="77"/>
      <c r="Z126" s="252"/>
    </row>
    <row r="129" spans="1:26" s="55" customFormat="1" ht="12.75">
      <c r="A129" s="77"/>
      <c r="B129" s="45"/>
      <c r="C129" s="45"/>
      <c r="D129" s="45"/>
      <c r="E129" s="45"/>
      <c r="F129" s="45"/>
      <c r="G129" s="45"/>
      <c r="H129" s="45"/>
      <c r="I129" s="45"/>
      <c r="J129" s="194"/>
      <c r="K129" s="194"/>
      <c r="L129" s="113"/>
      <c r="M129" s="118"/>
      <c r="N129" s="45"/>
      <c r="O129" s="220"/>
      <c r="P129" s="252"/>
      <c r="Q129" s="252"/>
      <c r="U129" s="77"/>
      <c r="V129" s="77"/>
      <c r="W129" s="77"/>
      <c r="X129" s="77"/>
      <c r="Y129" s="77"/>
      <c r="Z129" s="252"/>
    </row>
    <row r="130" spans="1:26" s="55" customFormat="1" ht="12.75">
      <c r="A130" s="77"/>
      <c r="B130" s="45"/>
      <c r="C130" s="45"/>
      <c r="D130" s="45"/>
      <c r="E130" s="45"/>
      <c r="F130" s="45"/>
      <c r="G130" s="45"/>
      <c r="H130" s="45"/>
      <c r="I130" s="45"/>
      <c r="J130" s="194"/>
      <c r="K130" s="194"/>
      <c r="L130" s="113"/>
      <c r="M130" s="118"/>
      <c r="N130" s="45"/>
      <c r="O130" s="220"/>
      <c r="P130" s="252"/>
      <c r="Q130" s="252"/>
      <c r="U130" s="77"/>
      <c r="V130" s="77"/>
      <c r="W130" s="77"/>
      <c r="X130" s="77"/>
      <c r="Y130" s="77"/>
      <c r="Z130" s="252"/>
    </row>
    <row r="131" spans="1:26" s="55" customFormat="1" ht="12.75">
      <c r="A131" s="77"/>
      <c r="B131" s="45"/>
      <c r="C131" s="45"/>
      <c r="D131" s="45"/>
      <c r="E131" s="45"/>
      <c r="F131" s="45"/>
      <c r="G131" s="45"/>
      <c r="H131" s="45"/>
      <c r="I131" s="45"/>
      <c r="J131" s="194"/>
      <c r="K131" s="194"/>
      <c r="L131" s="113"/>
      <c r="M131" s="118"/>
      <c r="N131" s="45"/>
      <c r="O131" s="220"/>
      <c r="P131" s="252"/>
      <c r="Q131" s="252"/>
      <c r="U131" s="77"/>
      <c r="V131" s="77"/>
      <c r="W131" s="77"/>
      <c r="X131" s="77"/>
      <c r="Y131" s="77"/>
      <c r="Z131" s="252"/>
    </row>
    <row r="132" spans="1:26" s="55" customFormat="1" ht="12.75">
      <c r="A132" s="77"/>
      <c r="B132" s="45"/>
      <c r="C132" s="45"/>
      <c r="D132" s="45"/>
      <c r="E132" s="45"/>
      <c r="F132" s="45"/>
      <c r="G132" s="45"/>
      <c r="H132" s="45"/>
      <c r="I132" s="45"/>
      <c r="J132" s="194"/>
      <c r="K132" s="194"/>
      <c r="L132" s="113"/>
      <c r="M132" s="118"/>
      <c r="N132" s="45"/>
      <c r="O132" s="220"/>
      <c r="P132" s="252"/>
      <c r="Q132" s="252"/>
      <c r="U132" s="77"/>
      <c r="V132" s="77"/>
      <c r="W132" s="77"/>
      <c r="X132" s="77"/>
      <c r="Y132" s="77"/>
      <c r="Z132" s="252"/>
    </row>
    <row r="133" spans="1:26" s="55" customFormat="1" ht="12.75">
      <c r="A133" s="77"/>
      <c r="B133" s="45"/>
      <c r="C133" s="45"/>
      <c r="D133" s="45"/>
      <c r="E133" s="45"/>
      <c r="F133" s="45"/>
      <c r="G133" s="45"/>
      <c r="H133" s="45"/>
      <c r="I133" s="45"/>
      <c r="J133" s="194"/>
      <c r="K133" s="194"/>
      <c r="L133" s="113"/>
      <c r="M133" s="118"/>
      <c r="N133" s="45"/>
      <c r="O133" s="220"/>
      <c r="P133" s="252"/>
      <c r="Q133" s="252"/>
      <c r="U133" s="77"/>
      <c r="V133" s="77"/>
      <c r="W133" s="77"/>
      <c r="X133" s="77"/>
      <c r="Y133" s="77"/>
      <c r="Z133" s="252"/>
    </row>
    <row r="134" spans="1:26" s="55" customFormat="1" ht="12.75">
      <c r="A134" s="77"/>
      <c r="B134" s="45"/>
      <c r="C134" s="45"/>
      <c r="D134" s="45"/>
      <c r="E134" s="45"/>
      <c r="F134" s="45"/>
      <c r="G134" s="45"/>
      <c r="H134" s="45"/>
      <c r="I134" s="45"/>
      <c r="J134" s="194"/>
      <c r="K134" s="194"/>
      <c r="L134" s="113"/>
      <c r="M134" s="118"/>
      <c r="N134" s="45"/>
      <c r="O134" s="220"/>
      <c r="P134" s="252"/>
      <c r="Q134" s="252"/>
      <c r="U134" s="77"/>
      <c r="V134" s="77"/>
      <c r="W134" s="77"/>
      <c r="X134" s="77"/>
      <c r="Y134" s="77"/>
      <c r="Z134" s="252"/>
    </row>
    <row r="137" spans="1:26" s="55" customFormat="1" ht="12.75">
      <c r="A137" s="77"/>
      <c r="B137" s="45"/>
      <c r="C137" s="45"/>
      <c r="D137" s="45"/>
      <c r="E137" s="45"/>
      <c r="F137" s="45"/>
      <c r="G137" s="45"/>
      <c r="H137" s="45"/>
      <c r="I137" s="45"/>
      <c r="J137" s="194"/>
      <c r="K137" s="194"/>
      <c r="L137" s="113"/>
      <c r="M137" s="118"/>
      <c r="N137" s="45"/>
      <c r="O137" s="220"/>
      <c r="P137" s="252"/>
      <c r="Q137" s="252"/>
      <c r="U137" s="77"/>
      <c r="V137" s="77"/>
      <c r="W137" s="77"/>
      <c r="X137" s="77"/>
      <c r="Y137" s="77"/>
      <c r="Z137" s="252"/>
    </row>
    <row r="138" spans="1:26" s="55" customFormat="1" ht="12.75">
      <c r="A138" s="77"/>
      <c r="B138" s="45"/>
      <c r="C138" s="45"/>
      <c r="D138" s="45"/>
      <c r="E138" s="45"/>
      <c r="F138" s="45"/>
      <c r="G138" s="45"/>
      <c r="H138" s="45"/>
      <c r="I138" s="45"/>
      <c r="J138" s="194"/>
      <c r="K138" s="194"/>
      <c r="L138" s="113"/>
      <c r="M138" s="118"/>
      <c r="N138" s="45"/>
      <c r="O138" s="220"/>
      <c r="P138" s="252"/>
      <c r="Q138" s="252"/>
      <c r="U138" s="77"/>
      <c r="V138" s="77"/>
      <c r="W138" s="77"/>
      <c r="X138" s="77"/>
      <c r="Y138" s="77"/>
      <c r="Z138" s="252"/>
    </row>
    <row r="139" spans="1:26" s="55" customFormat="1" ht="12.75">
      <c r="A139" s="77"/>
      <c r="B139" s="45"/>
      <c r="C139" s="45"/>
      <c r="D139" s="45"/>
      <c r="E139" s="45"/>
      <c r="F139" s="45"/>
      <c r="G139" s="45"/>
      <c r="H139" s="45"/>
      <c r="I139" s="45"/>
      <c r="J139" s="194"/>
      <c r="K139" s="194"/>
      <c r="L139" s="113"/>
      <c r="M139" s="118"/>
      <c r="N139" s="45"/>
      <c r="O139" s="220"/>
      <c r="P139" s="252"/>
      <c r="Q139" s="252"/>
      <c r="U139" s="77"/>
      <c r="V139" s="77"/>
      <c r="W139" s="77"/>
      <c r="X139" s="77"/>
      <c r="Y139" s="77"/>
      <c r="Z139" s="252"/>
    </row>
    <row r="140" spans="1:26" s="55" customFormat="1" ht="12.75">
      <c r="A140" s="77"/>
      <c r="B140" s="45"/>
      <c r="C140" s="45"/>
      <c r="D140" s="45"/>
      <c r="E140" s="45"/>
      <c r="F140" s="45"/>
      <c r="G140" s="45"/>
      <c r="H140" s="45"/>
      <c r="I140" s="45"/>
      <c r="J140" s="194"/>
      <c r="K140" s="194"/>
      <c r="L140" s="113"/>
      <c r="M140" s="118"/>
      <c r="N140" s="45"/>
      <c r="O140" s="220"/>
      <c r="P140" s="252"/>
      <c r="Q140" s="252"/>
      <c r="U140" s="77"/>
      <c r="V140" s="77"/>
      <c r="W140" s="77"/>
      <c r="X140" s="77"/>
      <c r="Y140" s="77"/>
      <c r="Z140" s="252"/>
    </row>
    <row r="141" spans="1:26" s="55" customFormat="1" ht="12.75">
      <c r="A141" s="77"/>
      <c r="B141" s="45"/>
      <c r="C141" s="45"/>
      <c r="D141" s="45"/>
      <c r="E141" s="45"/>
      <c r="F141" s="45"/>
      <c r="G141" s="45"/>
      <c r="H141" s="45"/>
      <c r="I141" s="45"/>
      <c r="J141" s="194"/>
      <c r="K141" s="194"/>
      <c r="L141" s="113"/>
      <c r="M141" s="118"/>
      <c r="N141" s="45"/>
      <c r="O141" s="220"/>
      <c r="P141" s="252"/>
      <c r="Q141" s="252"/>
      <c r="U141" s="77"/>
      <c r="V141" s="77"/>
      <c r="W141" s="77"/>
      <c r="X141" s="77"/>
      <c r="Y141" s="77"/>
      <c r="Z141" s="252"/>
    </row>
    <row r="144" spans="1:26" s="55" customFormat="1" ht="12.75">
      <c r="A144" s="77"/>
      <c r="B144" s="45"/>
      <c r="C144" s="45"/>
      <c r="D144" s="45"/>
      <c r="E144" s="45"/>
      <c r="F144" s="45"/>
      <c r="G144" s="45"/>
      <c r="H144" s="45"/>
      <c r="I144" s="45"/>
      <c r="J144" s="194"/>
      <c r="K144" s="194"/>
      <c r="L144" s="113"/>
      <c r="M144" s="118"/>
      <c r="N144" s="45"/>
      <c r="O144" s="220"/>
      <c r="P144" s="252"/>
      <c r="Q144" s="252"/>
      <c r="U144" s="77"/>
      <c r="V144" s="77"/>
      <c r="W144" s="77"/>
      <c r="X144" s="77"/>
      <c r="Y144" s="77"/>
      <c r="Z144" s="252"/>
    </row>
    <row r="145" spans="1:26" s="55" customFormat="1" ht="12.75">
      <c r="A145" s="77"/>
      <c r="B145" s="45"/>
      <c r="C145" s="45"/>
      <c r="D145" s="45"/>
      <c r="E145" s="45"/>
      <c r="F145" s="45"/>
      <c r="G145" s="45"/>
      <c r="H145" s="45"/>
      <c r="I145" s="45"/>
      <c r="J145" s="194"/>
      <c r="K145" s="194"/>
      <c r="L145" s="113"/>
      <c r="M145" s="118"/>
      <c r="N145" s="45"/>
      <c r="O145" s="220"/>
      <c r="P145" s="252"/>
      <c r="Q145" s="252"/>
      <c r="U145" s="77"/>
      <c r="V145" s="77"/>
      <c r="W145" s="77"/>
      <c r="X145" s="77"/>
      <c r="Y145" s="77"/>
      <c r="Z145" s="252"/>
    </row>
    <row r="146" spans="1:26" s="55" customFormat="1" ht="12.75">
      <c r="A146" s="77"/>
      <c r="B146" s="45"/>
      <c r="C146" s="45"/>
      <c r="D146" s="45"/>
      <c r="E146" s="45"/>
      <c r="F146" s="45"/>
      <c r="G146" s="45"/>
      <c r="H146" s="45"/>
      <c r="I146" s="45"/>
      <c r="J146" s="194"/>
      <c r="K146" s="194"/>
      <c r="L146" s="113"/>
      <c r="M146" s="118"/>
      <c r="N146" s="45"/>
      <c r="O146" s="220"/>
      <c r="P146" s="252"/>
      <c r="Q146" s="252"/>
      <c r="U146" s="77"/>
      <c r="V146" s="77"/>
      <c r="W146" s="77"/>
      <c r="X146" s="77"/>
      <c r="Y146" s="77"/>
      <c r="Z146" s="252"/>
    </row>
    <row r="147" spans="1:26" s="55" customFormat="1" ht="12.75">
      <c r="A147" s="77"/>
      <c r="B147" s="45"/>
      <c r="C147" s="45"/>
      <c r="D147" s="45"/>
      <c r="E147" s="45"/>
      <c r="F147" s="45"/>
      <c r="G147" s="45"/>
      <c r="H147" s="45"/>
      <c r="I147" s="45"/>
      <c r="J147" s="194"/>
      <c r="K147" s="194"/>
      <c r="L147" s="113"/>
      <c r="M147" s="118"/>
      <c r="N147" s="45"/>
      <c r="O147" s="220"/>
      <c r="P147" s="252"/>
      <c r="Q147" s="252"/>
      <c r="U147" s="77"/>
      <c r="V147" s="77"/>
      <c r="W147" s="77"/>
      <c r="X147" s="77"/>
      <c r="Y147" s="77"/>
      <c r="Z147" s="252"/>
    </row>
    <row r="150" spans="1:26" s="55" customFormat="1" ht="12.75">
      <c r="A150" s="77"/>
      <c r="B150" s="45"/>
      <c r="C150" s="45"/>
      <c r="D150" s="45"/>
      <c r="E150" s="45"/>
      <c r="F150" s="45"/>
      <c r="G150" s="45"/>
      <c r="H150" s="45"/>
      <c r="I150" s="45"/>
      <c r="J150" s="194"/>
      <c r="K150" s="194"/>
      <c r="L150" s="113"/>
      <c r="M150" s="118"/>
      <c r="N150" s="45"/>
      <c r="O150" s="220"/>
      <c r="P150" s="252"/>
      <c r="Q150" s="252"/>
      <c r="U150" s="77"/>
      <c r="V150" s="77"/>
      <c r="W150" s="77"/>
      <c r="X150" s="77"/>
      <c r="Y150" s="77"/>
      <c r="Z150" s="252"/>
    </row>
    <row r="151" spans="1:26" s="55" customFormat="1" ht="12.75">
      <c r="A151" s="77"/>
      <c r="B151" s="45"/>
      <c r="C151" s="45"/>
      <c r="D151" s="45"/>
      <c r="E151" s="45"/>
      <c r="F151" s="45"/>
      <c r="G151" s="45"/>
      <c r="H151" s="45"/>
      <c r="I151" s="45"/>
      <c r="J151" s="194"/>
      <c r="K151" s="194"/>
      <c r="L151" s="113"/>
      <c r="M151" s="118"/>
      <c r="N151" s="45"/>
      <c r="O151" s="220"/>
      <c r="P151" s="252"/>
      <c r="Q151" s="252"/>
      <c r="U151" s="77"/>
      <c r="V151" s="77"/>
      <c r="W151" s="77"/>
      <c r="X151" s="77"/>
      <c r="Y151" s="77"/>
      <c r="Z151" s="252"/>
    </row>
    <row r="152" spans="1:26" s="55" customFormat="1" ht="12.75">
      <c r="A152" s="77"/>
      <c r="B152" s="45"/>
      <c r="C152" s="45"/>
      <c r="D152" s="45"/>
      <c r="E152" s="45"/>
      <c r="F152" s="45"/>
      <c r="G152" s="45"/>
      <c r="H152" s="45"/>
      <c r="I152" s="45"/>
      <c r="J152" s="194"/>
      <c r="K152" s="194"/>
      <c r="L152" s="113"/>
      <c r="M152" s="118"/>
      <c r="N152" s="45"/>
      <c r="O152" s="220"/>
      <c r="P152" s="252"/>
      <c r="Q152" s="252"/>
      <c r="U152" s="77"/>
      <c r="V152" s="77"/>
      <c r="W152" s="77"/>
      <c r="X152" s="77"/>
      <c r="Y152" s="77"/>
      <c r="Z152" s="252"/>
    </row>
    <row r="153" spans="1:26" s="55" customFormat="1" ht="12.75">
      <c r="A153" s="77"/>
      <c r="B153" s="45"/>
      <c r="C153" s="45"/>
      <c r="D153" s="45"/>
      <c r="E153" s="45"/>
      <c r="F153" s="45"/>
      <c r="G153" s="45"/>
      <c r="H153" s="45"/>
      <c r="I153" s="45"/>
      <c r="J153" s="194"/>
      <c r="K153" s="194"/>
      <c r="L153" s="113"/>
      <c r="M153" s="118"/>
      <c r="N153" s="45"/>
      <c r="O153" s="220"/>
      <c r="P153" s="252"/>
      <c r="Q153" s="252"/>
      <c r="U153" s="77"/>
      <c r="V153" s="77"/>
      <c r="W153" s="77"/>
      <c r="X153" s="77"/>
      <c r="Y153" s="77"/>
      <c r="Z153" s="252"/>
    </row>
    <row r="154" spans="1:26" s="55" customFormat="1" ht="12.75">
      <c r="A154" s="77"/>
      <c r="B154" s="45"/>
      <c r="C154" s="45"/>
      <c r="D154" s="45"/>
      <c r="E154" s="45"/>
      <c r="F154" s="45"/>
      <c r="G154" s="45"/>
      <c r="H154" s="45"/>
      <c r="I154" s="45"/>
      <c r="J154" s="194"/>
      <c r="K154" s="194"/>
      <c r="L154" s="113"/>
      <c r="M154" s="118"/>
      <c r="N154" s="45"/>
      <c r="O154" s="220"/>
      <c r="P154" s="252"/>
      <c r="Q154" s="252"/>
      <c r="U154" s="77"/>
      <c r="V154" s="77"/>
      <c r="W154" s="77"/>
      <c r="X154" s="77"/>
      <c r="Y154" s="77"/>
      <c r="Z154" s="252"/>
    </row>
    <row r="155" spans="1:26" s="55" customFormat="1" ht="12.75">
      <c r="A155" s="77"/>
      <c r="B155" s="45"/>
      <c r="C155" s="45"/>
      <c r="D155" s="45"/>
      <c r="E155" s="45"/>
      <c r="F155" s="45"/>
      <c r="G155" s="45"/>
      <c r="H155" s="45"/>
      <c r="I155" s="45"/>
      <c r="J155" s="194"/>
      <c r="K155" s="194"/>
      <c r="L155" s="113"/>
      <c r="M155" s="118"/>
      <c r="N155" s="45"/>
      <c r="O155" s="220"/>
      <c r="P155" s="252"/>
      <c r="Q155" s="252"/>
      <c r="U155" s="77"/>
      <c r="V155" s="77"/>
      <c r="W155" s="77"/>
      <c r="X155" s="77"/>
      <c r="Y155" s="77"/>
      <c r="Z155" s="252"/>
    </row>
    <row r="156" spans="1:26" s="55" customFormat="1" ht="12.75">
      <c r="A156" s="77"/>
      <c r="B156" s="45"/>
      <c r="C156" s="45"/>
      <c r="D156" s="45"/>
      <c r="E156" s="45"/>
      <c r="F156" s="45"/>
      <c r="G156" s="45"/>
      <c r="H156" s="45"/>
      <c r="I156" s="45"/>
      <c r="J156" s="194"/>
      <c r="K156" s="194"/>
      <c r="L156" s="113"/>
      <c r="M156" s="118"/>
      <c r="N156" s="45"/>
      <c r="O156" s="220"/>
      <c r="P156" s="252"/>
      <c r="Q156" s="252"/>
      <c r="U156" s="77"/>
      <c r="V156" s="77"/>
      <c r="W156" s="77"/>
      <c r="X156" s="77"/>
      <c r="Y156" s="77"/>
      <c r="Z156" s="252"/>
    </row>
    <row r="157" spans="1:26" s="55" customFormat="1" ht="12.75">
      <c r="A157" s="77"/>
      <c r="B157" s="45"/>
      <c r="C157" s="45"/>
      <c r="D157" s="45"/>
      <c r="E157" s="45"/>
      <c r="F157" s="45"/>
      <c r="G157" s="45"/>
      <c r="H157" s="45"/>
      <c r="I157" s="45"/>
      <c r="J157" s="194"/>
      <c r="K157" s="194"/>
      <c r="L157" s="113"/>
      <c r="M157" s="118"/>
      <c r="N157" s="45"/>
      <c r="O157" s="220"/>
      <c r="P157" s="252"/>
      <c r="Q157" s="252"/>
      <c r="U157" s="77"/>
      <c r="V157" s="77"/>
      <c r="W157" s="77"/>
      <c r="X157" s="77"/>
      <c r="Y157" s="77"/>
      <c r="Z157" s="252"/>
    </row>
    <row r="159" spans="1:26" s="55" customFormat="1" ht="12.75">
      <c r="A159" s="77"/>
      <c r="B159" s="45"/>
      <c r="C159" s="45"/>
      <c r="D159" s="45"/>
      <c r="E159" s="45"/>
      <c r="F159" s="45"/>
      <c r="G159" s="45"/>
      <c r="H159" s="45"/>
      <c r="I159" s="45"/>
      <c r="J159" s="194"/>
      <c r="K159" s="194"/>
      <c r="L159" s="113"/>
      <c r="M159" s="118"/>
      <c r="N159" s="45"/>
      <c r="O159" s="220"/>
      <c r="P159" s="252"/>
      <c r="Q159" s="252"/>
      <c r="U159" s="77"/>
      <c r="V159" s="77"/>
      <c r="W159" s="77"/>
      <c r="X159" s="77"/>
      <c r="Y159" s="77"/>
      <c r="Z159" s="252"/>
    </row>
    <row r="161" spans="1:26" s="55" customFormat="1" ht="12.75">
      <c r="A161" s="77"/>
      <c r="B161" s="45"/>
      <c r="C161" s="45"/>
      <c r="D161" s="45"/>
      <c r="E161" s="45"/>
      <c r="F161" s="45"/>
      <c r="G161" s="45"/>
      <c r="H161" s="45"/>
      <c r="I161" s="45"/>
      <c r="J161" s="194"/>
      <c r="K161" s="194"/>
      <c r="L161" s="113"/>
      <c r="M161" s="118"/>
      <c r="N161" s="45"/>
      <c r="O161" s="220"/>
      <c r="P161" s="252"/>
      <c r="Q161" s="252"/>
      <c r="U161" s="77"/>
      <c r="V161" s="77"/>
      <c r="W161" s="77"/>
      <c r="X161" s="77"/>
      <c r="Y161" s="77"/>
      <c r="Z161" s="252"/>
    </row>
  </sheetData>
  <sheetProtection/>
  <printOptions/>
  <pageMargins left="0.75" right="0.75" top="1" bottom="1" header="0.5" footer="0.5"/>
  <pageSetup fitToHeight="0" fitToWidth="1" horizontalDpi="1200" verticalDpi="1200" orientation="portrait" paperSize="9" scale="51" r:id="rId1"/>
</worksheet>
</file>

<file path=xl/worksheets/sheet9.xml><?xml version="1.0" encoding="utf-8"?>
<worksheet xmlns="http://schemas.openxmlformats.org/spreadsheetml/2006/main" xmlns:r="http://schemas.openxmlformats.org/officeDocument/2006/relationships">
  <dimension ref="A1:Y345"/>
  <sheetViews>
    <sheetView zoomScalePageLayoutView="0" workbookViewId="0" topLeftCell="A316">
      <selection activeCell="K340" sqref="K340"/>
    </sheetView>
  </sheetViews>
  <sheetFormatPr defaultColWidth="9.140625" defaultRowHeight="12.75"/>
  <cols>
    <col min="1" max="1" width="2.7109375" style="77" customWidth="1"/>
    <col min="2" max="3" width="7.7109375" style="45" customWidth="1"/>
    <col min="4" max="8" width="15.7109375" style="45" hidden="1" customWidth="1"/>
    <col min="9" max="9" width="9.57421875" style="45" hidden="1" customWidth="1"/>
    <col min="10" max="10" width="10.7109375" style="194" customWidth="1"/>
    <col min="11" max="11" width="15.7109375" style="194" customWidth="1"/>
    <col min="12" max="12" width="60.7109375" style="113" customWidth="1"/>
    <col min="13" max="13" width="9.7109375" style="118" customWidth="1"/>
    <col min="14" max="14" width="10.8515625" style="45" hidden="1" customWidth="1"/>
    <col min="15" max="15" width="15.7109375" style="220" customWidth="1"/>
    <col min="16" max="16" width="20.7109375" style="252" customWidth="1"/>
    <col min="17" max="17" width="25.7109375" style="252" customWidth="1"/>
    <col min="18" max="18" width="60.7109375" style="55" hidden="1" customWidth="1"/>
    <col min="19" max="20" width="45.7109375" style="55" hidden="1" customWidth="1"/>
    <col min="21" max="25" width="0" style="77" hidden="1" customWidth="1"/>
    <col min="26" max="16384" width="9.140625" style="77" customWidth="1"/>
  </cols>
  <sheetData>
    <row r="1" spans="2:20" ht="15" thickBot="1">
      <c r="B1" s="7" t="s">
        <v>1</v>
      </c>
      <c r="C1" s="7" t="s">
        <v>2</v>
      </c>
      <c r="D1" s="7" t="s">
        <v>3</v>
      </c>
      <c r="E1" s="7" t="s">
        <v>4</v>
      </c>
      <c r="F1" s="7" t="s">
        <v>5</v>
      </c>
      <c r="G1" s="7" t="s">
        <v>6</v>
      </c>
      <c r="H1" s="7" t="s">
        <v>7</v>
      </c>
      <c r="I1" s="7" t="s">
        <v>16</v>
      </c>
      <c r="J1" s="96" t="s">
        <v>0</v>
      </c>
      <c r="K1" s="96" t="s">
        <v>13</v>
      </c>
      <c r="L1" s="115" t="s">
        <v>9</v>
      </c>
      <c r="M1" s="16" t="s">
        <v>14</v>
      </c>
      <c r="N1" s="7" t="s">
        <v>17</v>
      </c>
      <c r="O1" s="22" t="s">
        <v>8</v>
      </c>
      <c r="P1" s="23" t="s">
        <v>15</v>
      </c>
      <c r="Q1" s="23" t="s">
        <v>98</v>
      </c>
      <c r="R1" s="9" t="s">
        <v>10</v>
      </c>
      <c r="S1" s="9" t="s">
        <v>11</v>
      </c>
      <c r="T1" s="9" t="s">
        <v>12</v>
      </c>
    </row>
    <row r="3" spans="2:20" s="2" customFormat="1" ht="17.25">
      <c r="B3" s="2" t="s">
        <v>113</v>
      </c>
      <c r="C3" s="6"/>
      <c r="D3" s="6"/>
      <c r="E3" s="6"/>
      <c r="F3" s="6"/>
      <c r="G3" s="6"/>
      <c r="H3" s="6"/>
      <c r="I3" s="6"/>
      <c r="J3" s="98"/>
      <c r="K3" s="98"/>
      <c r="L3" s="107"/>
      <c r="M3" s="15"/>
      <c r="N3" s="6"/>
      <c r="O3" s="21"/>
      <c r="P3" s="12"/>
      <c r="Q3" s="12"/>
      <c r="R3" s="8"/>
      <c r="S3" s="8"/>
      <c r="T3" s="8"/>
    </row>
    <row r="4" spans="3:20" s="2" customFormat="1" ht="17.25">
      <c r="C4" s="6"/>
      <c r="D4" s="6"/>
      <c r="E4" s="6"/>
      <c r="F4" s="6"/>
      <c r="G4" s="6"/>
      <c r="H4" s="6"/>
      <c r="I4" s="6"/>
      <c r="J4" s="98"/>
      <c r="K4" s="98"/>
      <c r="L4" s="107"/>
      <c r="M4" s="15"/>
      <c r="N4" s="6"/>
      <c r="O4" s="21"/>
      <c r="P4" s="12"/>
      <c r="Q4" s="12"/>
      <c r="R4" s="8"/>
      <c r="S4" s="8"/>
      <c r="T4" s="8"/>
    </row>
    <row r="5" spans="2:20" s="2" customFormat="1" ht="17.25">
      <c r="B5" s="2" t="s">
        <v>114</v>
      </c>
      <c r="C5" s="6"/>
      <c r="D5" s="6"/>
      <c r="E5" s="6"/>
      <c r="F5" s="6"/>
      <c r="G5" s="6"/>
      <c r="H5" s="6"/>
      <c r="I5" s="6"/>
      <c r="J5" s="98"/>
      <c r="K5" s="98"/>
      <c r="L5" s="107"/>
      <c r="M5" s="15"/>
      <c r="N5" s="6"/>
      <c r="O5" s="21"/>
      <c r="P5" s="12"/>
      <c r="Q5" s="12"/>
      <c r="R5" s="8"/>
      <c r="S5" s="8"/>
      <c r="T5" s="8"/>
    </row>
    <row r="6" spans="10:16" s="3" customFormat="1" ht="15">
      <c r="J6" s="104"/>
      <c r="K6" s="104"/>
      <c r="L6" s="104"/>
      <c r="M6" s="82"/>
      <c r="O6" s="83"/>
      <c r="P6" s="346"/>
    </row>
    <row r="7" spans="2:21" ht="12.75">
      <c r="B7" s="45" t="s">
        <v>18</v>
      </c>
      <c r="U7" s="77">
        <v>30829</v>
      </c>
    </row>
    <row r="8" spans="3:21" ht="12.75">
      <c r="C8" s="45" t="s">
        <v>115</v>
      </c>
      <c r="U8" s="77">
        <v>30830</v>
      </c>
    </row>
    <row r="9" spans="10:25" ht="12.75">
      <c r="J9" s="194" t="s">
        <v>19</v>
      </c>
      <c r="K9" s="194" t="s">
        <v>116</v>
      </c>
      <c r="L9" s="113" t="s">
        <v>117</v>
      </c>
      <c r="M9" s="118" t="s">
        <v>118</v>
      </c>
      <c r="N9" s="45" t="s">
        <v>119</v>
      </c>
      <c r="O9" s="220">
        <v>0.5</v>
      </c>
      <c r="P9" s="252">
        <v>0</v>
      </c>
      <c r="Q9" s="252">
        <f>P9*O9</f>
        <v>0</v>
      </c>
      <c r="R9" s="55" t="s">
        <v>120</v>
      </c>
      <c r="U9" s="77">
        <v>71477</v>
      </c>
      <c r="V9" s="77">
        <v>30830</v>
      </c>
      <c r="X9" s="77">
        <v>4343</v>
      </c>
      <c r="Y9" s="77">
        <v>1</v>
      </c>
    </row>
    <row r="10" spans="1:25" ht="12.75">
      <c r="A10" s="327"/>
      <c r="B10" s="265"/>
      <c r="C10" s="265"/>
      <c r="D10" s="265"/>
      <c r="E10" s="265"/>
      <c r="F10" s="265"/>
      <c r="G10" s="265"/>
      <c r="H10" s="265"/>
      <c r="I10" s="265"/>
      <c r="J10" s="218" t="s">
        <v>24</v>
      </c>
      <c r="K10" s="218" t="s">
        <v>121</v>
      </c>
      <c r="L10" s="114" t="s">
        <v>122</v>
      </c>
      <c r="M10" s="264" t="s">
        <v>21</v>
      </c>
      <c r="N10" s="265" t="s">
        <v>22</v>
      </c>
      <c r="O10" s="219">
        <v>14</v>
      </c>
      <c r="P10" s="161">
        <v>0</v>
      </c>
      <c r="Q10" s="266">
        <f>P10*O10</f>
        <v>0</v>
      </c>
      <c r="R10" s="55" t="s">
        <v>123</v>
      </c>
      <c r="U10" s="77">
        <v>71478</v>
      </c>
      <c r="V10" s="77">
        <v>30830</v>
      </c>
      <c r="X10" s="77">
        <v>4348</v>
      </c>
      <c r="Y10" s="77">
        <v>1</v>
      </c>
    </row>
    <row r="11" spans="1:17" ht="12.75">
      <c r="A11" s="327"/>
      <c r="B11" s="92"/>
      <c r="C11" s="92"/>
      <c r="D11" s="92"/>
      <c r="E11" s="92"/>
      <c r="F11" s="92"/>
      <c r="G11" s="92"/>
      <c r="H11" s="92"/>
      <c r="I11" s="92"/>
      <c r="J11" s="253"/>
      <c r="K11" s="253"/>
      <c r="L11" s="109"/>
      <c r="M11" s="254"/>
      <c r="N11" s="92"/>
      <c r="P11" s="32" t="s">
        <v>124</v>
      </c>
      <c r="Q11" s="27">
        <f>SUM(Q9:Q10)</f>
        <v>0</v>
      </c>
    </row>
    <row r="12" spans="1:17" ht="12.75">
      <c r="A12" s="327"/>
      <c r="B12" s="92"/>
      <c r="C12" s="92"/>
      <c r="D12" s="92"/>
      <c r="E12" s="92"/>
      <c r="F12" s="92"/>
      <c r="G12" s="92"/>
      <c r="H12" s="92"/>
      <c r="I12" s="92"/>
      <c r="J12" s="253"/>
      <c r="K12" s="253"/>
      <c r="L12" s="109"/>
      <c r="M12" s="254"/>
      <c r="N12" s="92"/>
      <c r="P12" s="32" t="s">
        <v>99</v>
      </c>
      <c r="Q12" s="27">
        <f>Q11</f>
        <v>0</v>
      </c>
    </row>
    <row r="13" spans="1:16" ht="12.75">
      <c r="A13" s="327"/>
      <c r="B13" s="92"/>
      <c r="C13" s="92"/>
      <c r="D13" s="92"/>
      <c r="E13" s="92"/>
      <c r="F13" s="92"/>
      <c r="G13" s="92"/>
      <c r="H13" s="92"/>
      <c r="I13" s="92"/>
      <c r="J13" s="253"/>
      <c r="K13" s="253"/>
      <c r="L13" s="109"/>
      <c r="M13" s="254"/>
      <c r="N13" s="92"/>
      <c r="P13" s="255"/>
    </row>
    <row r="14" spans="1:16" ht="12.75">
      <c r="A14" s="327"/>
      <c r="B14" s="92"/>
      <c r="C14" s="92"/>
      <c r="D14" s="92"/>
      <c r="E14" s="92"/>
      <c r="F14" s="92"/>
      <c r="G14" s="92"/>
      <c r="H14" s="92"/>
      <c r="I14" s="92"/>
      <c r="J14" s="253"/>
      <c r="K14" s="253"/>
      <c r="L14" s="109"/>
      <c r="M14" s="254"/>
      <c r="N14" s="92"/>
      <c r="P14" s="255"/>
    </row>
    <row r="15" spans="2:21" ht="12.75">
      <c r="B15" s="45" t="s">
        <v>32</v>
      </c>
      <c r="U15" s="77">
        <v>30831</v>
      </c>
    </row>
    <row r="16" spans="3:21" ht="12.75">
      <c r="C16" s="45" t="s">
        <v>125</v>
      </c>
      <c r="U16" s="77">
        <v>30832</v>
      </c>
    </row>
    <row r="17" spans="1:25" ht="52.5">
      <c r="A17" s="327"/>
      <c r="B17" s="92"/>
      <c r="C17" s="92"/>
      <c r="D17" s="92"/>
      <c r="E17" s="92"/>
      <c r="F17" s="92"/>
      <c r="G17" s="92"/>
      <c r="H17" s="92"/>
      <c r="I17" s="92"/>
      <c r="J17" s="253" t="s">
        <v>19</v>
      </c>
      <c r="K17" s="253" t="s">
        <v>126</v>
      </c>
      <c r="L17" s="109" t="s">
        <v>127</v>
      </c>
      <c r="M17" s="254" t="s">
        <v>34</v>
      </c>
      <c r="N17" s="92" t="s">
        <v>34</v>
      </c>
      <c r="O17" s="220">
        <v>58.2</v>
      </c>
      <c r="P17" s="252">
        <v>0</v>
      </c>
      <c r="Q17" s="252">
        <f aca="true" t="shared" si="0" ref="Q17:Q22">P17*O17</f>
        <v>0</v>
      </c>
      <c r="R17" s="55" t="s">
        <v>128</v>
      </c>
      <c r="S17" s="55" t="s">
        <v>129</v>
      </c>
      <c r="U17" s="77">
        <v>71479</v>
      </c>
      <c r="V17" s="77">
        <v>30832</v>
      </c>
      <c r="X17" s="77">
        <v>4603</v>
      </c>
      <c r="Y17" s="77">
        <v>1</v>
      </c>
    </row>
    <row r="18" spans="1:25" ht="39">
      <c r="A18" s="327"/>
      <c r="B18" s="92"/>
      <c r="C18" s="92"/>
      <c r="D18" s="92"/>
      <c r="E18" s="92"/>
      <c r="F18" s="92"/>
      <c r="G18" s="92"/>
      <c r="H18" s="92"/>
      <c r="I18" s="92"/>
      <c r="J18" s="253" t="s">
        <v>24</v>
      </c>
      <c r="K18" s="253" t="s">
        <v>130</v>
      </c>
      <c r="L18" s="109" t="s">
        <v>131</v>
      </c>
      <c r="M18" s="254" t="s">
        <v>34</v>
      </c>
      <c r="N18" s="92" t="s">
        <v>34</v>
      </c>
      <c r="O18" s="220">
        <v>80</v>
      </c>
      <c r="P18" s="252">
        <v>0</v>
      </c>
      <c r="Q18" s="252">
        <f t="shared" si="0"/>
        <v>0</v>
      </c>
      <c r="R18" s="55" t="s">
        <v>132</v>
      </c>
      <c r="U18" s="77">
        <v>71480</v>
      </c>
      <c r="V18" s="77">
        <v>30832</v>
      </c>
      <c r="X18" s="77">
        <v>4515</v>
      </c>
      <c r="Y18" s="77">
        <v>1</v>
      </c>
    </row>
    <row r="19" spans="1:25" ht="26.25">
      <c r="A19" s="327"/>
      <c r="B19" s="92"/>
      <c r="C19" s="92"/>
      <c r="D19" s="92"/>
      <c r="E19" s="92"/>
      <c r="F19" s="92"/>
      <c r="G19" s="92"/>
      <c r="H19" s="92"/>
      <c r="I19" s="92"/>
      <c r="J19" s="253" t="s">
        <v>27</v>
      </c>
      <c r="K19" s="253" t="s">
        <v>133</v>
      </c>
      <c r="L19" s="109" t="s">
        <v>134</v>
      </c>
      <c r="M19" s="254" t="s">
        <v>34</v>
      </c>
      <c r="N19" s="92" t="s">
        <v>34</v>
      </c>
      <c r="O19" s="220">
        <v>227.20000000000002</v>
      </c>
      <c r="P19" s="252">
        <v>0</v>
      </c>
      <c r="Q19" s="252">
        <f t="shared" si="0"/>
        <v>0</v>
      </c>
      <c r="R19" s="55" t="s">
        <v>135</v>
      </c>
      <c r="U19" s="77">
        <v>71481</v>
      </c>
      <c r="V19" s="77">
        <v>30832</v>
      </c>
      <c r="X19" s="77">
        <v>4620</v>
      </c>
      <c r="Y19" s="77">
        <v>1</v>
      </c>
    </row>
    <row r="20" spans="1:25" ht="12.75">
      <c r="A20" s="327"/>
      <c r="B20" s="92"/>
      <c r="C20" s="92"/>
      <c r="D20" s="92"/>
      <c r="E20" s="92"/>
      <c r="F20" s="92"/>
      <c r="G20" s="92"/>
      <c r="H20" s="92"/>
      <c r="I20" s="92"/>
      <c r="J20" s="253" t="s">
        <v>28</v>
      </c>
      <c r="K20" s="253" t="s">
        <v>136</v>
      </c>
      <c r="L20" s="109" t="s">
        <v>137</v>
      </c>
      <c r="M20" s="254" t="s">
        <v>34</v>
      </c>
      <c r="N20" s="92" t="s">
        <v>34</v>
      </c>
      <c r="O20" s="220">
        <v>344.8</v>
      </c>
      <c r="P20" s="252">
        <v>0</v>
      </c>
      <c r="Q20" s="252">
        <f t="shared" si="0"/>
        <v>0</v>
      </c>
      <c r="R20" s="55" t="s">
        <v>138</v>
      </c>
      <c r="U20" s="77">
        <v>71482</v>
      </c>
      <c r="V20" s="77">
        <v>30832</v>
      </c>
      <c r="X20" s="77">
        <v>4686</v>
      </c>
      <c r="Y20" s="77">
        <v>1</v>
      </c>
    </row>
    <row r="21" spans="1:25" ht="12.75">
      <c r="A21" s="327"/>
      <c r="B21" s="92"/>
      <c r="C21" s="92"/>
      <c r="D21" s="92"/>
      <c r="E21" s="92"/>
      <c r="F21" s="92"/>
      <c r="G21" s="92"/>
      <c r="H21" s="92"/>
      <c r="I21" s="92"/>
      <c r="J21" s="253" t="s">
        <v>29</v>
      </c>
      <c r="K21" s="253" t="s">
        <v>139</v>
      </c>
      <c r="L21" s="109" t="s">
        <v>140</v>
      </c>
      <c r="M21" s="254" t="s">
        <v>34</v>
      </c>
      <c r="N21" s="92" t="s">
        <v>34</v>
      </c>
      <c r="O21" s="220">
        <v>73.2</v>
      </c>
      <c r="P21" s="252">
        <v>0</v>
      </c>
      <c r="Q21" s="252">
        <f t="shared" si="0"/>
        <v>0</v>
      </c>
      <c r="R21" s="55" t="s">
        <v>141</v>
      </c>
      <c r="U21" s="77">
        <v>71483</v>
      </c>
      <c r="V21" s="77">
        <v>30832</v>
      </c>
      <c r="X21" s="77">
        <v>4738</v>
      </c>
      <c r="Y21" s="77">
        <v>1</v>
      </c>
    </row>
    <row r="22" spans="1:25" ht="12.75">
      <c r="A22" s="327"/>
      <c r="B22" s="265"/>
      <c r="C22" s="265"/>
      <c r="D22" s="265"/>
      <c r="E22" s="265"/>
      <c r="F22" s="265"/>
      <c r="G22" s="265"/>
      <c r="H22" s="265"/>
      <c r="I22" s="265"/>
      <c r="J22" s="218" t="s">
        <v>62</v>
      </c>
      <c r="K22" s="218" t="s">
        <v>142</v>
      </c>
      <c r="L22" s="114" t="s">
        <v>143</v>
      </c>
      <c r="M22" s="264" t="s">
        <v>39</v>
      </c>
      <c r="N22" s="265" t="s">
        <v>39</v>
      </c>
      <c r="O22" s="219">
        <v>440.5</v>
      </c>
      <c r="P22" s="161">
        <v>0</v>
      </c>
      <c r="Q22" s="266">
        <f t="shared" si="0"/>
        <v>0</v>
      </c>
      <c r="R22" s="55" t="s">
        <v>144</v>
      </c>
      <c r="U22" s="77">
        <v>71484</v>
      </c>
      <c r="V22" s="77">
        <v>30832</v>
      </c>
      <c r="X22" s="77">
        <v>4757</v>
      </c>
      <c r="Y22" s="77">
        <v>1</v>
      </c>
    </row>
    <row r="23" spans="1:17" ht="12.75">
      <c r="A23" s="327"/>
      <c r="B23" s="92"/>
      <c r="C23" s="92"/>
      <c r="D23" s="92"/>
      <c r="E23" s="92"/>
      <c r="F23" s="92"/>
      <c r="G23" s="92"/>
      <c r="H23" s="92"/>
      <c r="I23" s="92"/>
      <c r="J23" s="253"/>
      <c r="K23" s="253"/>
      <c r="L23" s="109"/>
      <c r="M23" s="254"/>
      <c r="N23" s="92"/>
      <c r="O23" s="273"/>
      <c r="P23" s="32" t="s">
        <v>145</v>
      </c>
      <c r="Q23" s="27">
        <f>SUM(Q17:Q22)</f>
        <v>0</v>
      </c>
    </row>
    <row r="24" spans="1:16" ht="12.75">
      <c r="A24" s="327"/>
      <c r="B24" s="92"/>
      <c r="C24" s="92"/>
      <c r="D24" s="92"/>
      <c r="E24" s="92"/>
      <c r="F24" s="92"/>
      <c r="G24" s="92"/>
      <c r="H24" s="92"/>
      <c r="I24" s="92"/>
      <c r="J24" s="253"/>
      <c r="K24" s="253"/>
      <c r="L24" s="109"/>
      <c r="M24" s="254"/>
      <c r="N24" s="92"/>
      <c r="O24" s="273"/>
      <c r="P24" s="255"/>
    </row>
    <row r="25" spans="1:16" ht="12.75">
      <c r="A25" s="327"/>
      <c r="B25" s="92"/>
      <c r="C25" s="92"/>
      <c r="D25" s="92"/>
      <c r="E25" s="92"/>
      <c r="F25" s="92"/>
      <c r="G25" s="92"/>
      <c r="H25" s="92"/>
      <c r="I25" s="92"/>
      <c r="J25" s="253"/>
      <c r="K25" s="253"/>
      <c r="L25" s="109"/>
      <c r="M25" s="254"/>
      <c r="N25" s="92"/>
      <c r="O25" s="273"/>
      <c r="P25" s="255"/>
    </row>
    <row r="26" spans="1:21" ht="12.75">
      <c r="A26" s="327"/>
      <c r="B26" s="92"/>
      <c r="C26" s="92" t="s">
        <v>146</v>
      </c>
      <c r="D26" s="92"/>
      <c r="E26" s="92"/>
      <c r="F26" s="92"/>
      <c r="G26" s="92"/>
      <c r="H26" s="92"/>
      <c r="I26" s="92"/>
      <c r="J26" s="253"/>
      <c r="K26" s="253"/>
      <c r="L26" s="109"/>
      <c r="M26" s="254"/>
      <c r="N26" s="92"/>
      <c r="O26" s="273"/>
      <c r="P26" s="255"/>
      <c r="U26" s="77">
        <v>30833</v>
      </c>
    </row>
    <row r="27" spans="1:25" ht="12.75">
      <c r="A27" s="327"/>
      <c r="B27" s="92"/>
      <c r="C27" s="92"/>
      <c r="D27" s="92"/>
      <c r="E27" s="92"/>
      <c r="F27" s="92"/>
      <c r="G27" s="92"/>
      <c r="H27" s="92"/>
      <c r="I27" s="92"/>
      <c r="J27" s="253" t="s">
        <v>19</v>
      </c>
      <c r="K27" s="253" t="s">
        <v>147</v>
      </c>
      <c r="L27" s="109" t="s">
        <v>148</v>
      </c>
      <c r="M27" s="254" t="s">
        <v>34</v>
      </c>
      <c r="N27" s="92" t="s">
        <v>34</v>
      </c>
      <c r="O27" s="273">
        <v>8.6</v>
      </c>
      <c r="P27" s="252">
        <v>0</v>
      </c>
      <c r="Q27" s="252">
        <f aca="true" t="shared" si="1" ref="Q27:Q34">P27*O27</f>
        <v>0</v>
      </c>
      <c r="R27" s="55" t="s">
        <v>149</v>
      </c>
      <c r="U27" s="77">
        <v>71485</v>
      </c>
      <c r="V27" s="77">
        <v>30833</v>
      </c>
      <c r="X27" s="77">
        <v>3578</v>
      </c>
      <c r="Y27" s="77">
        <v>1</v>
      </c>
    </row>
    <row r="28" spans="1:25" ht="26.25">
      <c r="A28" s="327"/>
      <c r="B28" s="92"/>
      <c r="C28" s="92"/>
      <c r="D28" s="92"/>
      <c r="E28" s="92"/>
      <c r="F28" s="92"/>
      <c r="G28" s="92"/>
      <c r="H28" s="92"/>
      <c r="I28" s="92"/>
      <c r="J28" s="253" t="s">
        <v>24</v>
      </c>
      <c r="K28" s="253" t="s">
        <v>150</v>
      </c>
      <c r="L28" s="109" t="s">
        <v>151</v>
      </c>
      <c r="M28" s="254" t="s">
        <v>34</v>
      </c>
      <c r="N28" s="92" t="s">
        <v>34</v>
      </c>
      <c r="O28" s="273">
        <v>23.1</v>
      </c>
      <c r="P28" s="252">
        <v>0</v>
      </c>
      <c r="Q28" s="252">
        <f t="shared" si="1"/>
        <v>0</v>
      </c>
      <c r="U28" s="77">
        <v>71486</v>
      </c>
      <c r="V28" s="77">
        <v>30833</v>
      </c>
      <c r="X28" s="77">
        <v>6628</v>
      </c>
      <c r="Y28" s="77">
        <v>2</v>
      </c>
    </row>
    <row r="29" spans="1:25" ht="26.25">
      <c r="A29" s="327"/>
      <c r="B29" s="92"/>
      <c r="C29" s="92"/>
      <c r="D29" s="92"/>
      <c r="E29" s="92"/>
      <c r="F29" s="92"/>
      <c r="G29" s="92"/>
      <c r="H29" s="92"/>
      <c r="I29" s="92"/>
      <c r="J29" s="253" t="s">
        <v>27</v>
      </c>
      <c r="K29" s="253" t="s">
        <v>152</v>
      </c>
      <c r="L29" s="109" t="s">
        <v>153</v>
      </c>
      <c r="M29" s="254" t="s">
        <v>34</v>
      </c>
      <c r="N29" s="92" t="s">
        <v>34</v>
      </c>
      <c r="O29" s="273">
        <v>33.800000000000004</v>
      </c>
      <c r="P29" s="252">
        <v>0</v>
      </c>
      <c r="Q29" s="252">
        <f t="shared" si="1"/>
        <v>0</v>
      </c>
      <c r="R29" s="55" t="s">
        <v>154</v>
      </c>
      <c r="U29" s="77">
        <v>71487</v>
      </c>
      <c r="V29" s="77">
        <v>30833</v>
      </c>
      <c r="X29" s="77">
        <v>4815</v>
      </c>
      <c r="Y29" s="77">
        <v>1</v>
      </c>
    </row>
    <row r="30" spans="1:25" ht="26.25">
      <c r="A30" s="327"/>
      <c r="B30" s="92"/>
      <c r="C30" s="92"/>
      <c r="D30" s="92"/>
      <c r="E30" s="92"/>
      <c r="F30" s="92"/>
      <c r="G30" s="92"/>
      <c r="H30" s="92"/>
      <c r="I30" s="92"/>
      <c r="J30" s="253" t="s">
        <v>28</v>
      </c>
      <c r="K30" s="253" t="s">
        <v>155</v>
      </c>
      <c r="L30" s="109" t="s">
        <v>156</v>
      </c>
      <c r="M30" s="254" t="s">
        <v>34</v>
      </c>
      <c r="N30" s="92" t="s">
        <v>34</v>
      </c>
      <c r="O30" s="273">
        <v>236.9</v>
      </c>
      <c r="P30" s="252">
        <v>0</v>
      </c>
      <c r="Q30" s="252">
        <f t="shared" si="1"/>
        <v>0</v>
      </c>
      <c r="R30" s="55" t="s">
        <v>157</v>
      </c>
      <c r="U30" s="77">
        <v>71488</v>
      </c>
      <c r="V30" s="77">
        <v>30833</v>
      </c>
      <c r="X30" s="77">
        <v>4819</v>
      </c>
      <c r="Y30" s="77">
        <v>1</v>
      </c>
    </row>
    <row r="31" spans="1:25" ht="26.25">
      <c r="A31" s="327"/>
      <c r="B31" s="92"/>
      <c r="C31" s="92"/>
      <c r="D31" s="92"/>
      <c r="E31" s="92"/>
      <c r="F31" s="92"/>
      <c r="G31" s="92"/>
      <c r="H31" s="92"/>
      <c r="I31" s="92"/>
      <c r="J31" s="253" t="s">
        <v>29</v>
      </c>
      <c r="K31" s="253" t="s">
        <v>158</v>
      </c>
      <c r="L31" s="109" t="s">
        <v>159</v>
      </c>
      <c r="M31" s="254" t="s">
        <v>34</v>
      </c>
      <c r="N31" s="92" t="s">
        <v>34</v>
      </c>
      <c r="O31" s="273">
        <v>206.20000000000002</v>
      </c>
      <c r="P31" s="252">
        <v>0</v>
      </c>
      <c r="Q31" s="252">
        <f t="shared" si="1"/>
        <v>0</v>
      </c>
      <c r="R31" s="55" t="s">
        <v>160</v>
      </c>
      <c r="U31" s="77">
        <v>71489</v>
      </c>
      <c r="V31" s="77">
        <v>30833</v>
      </c>
      <c r="X31" s="77">
        <v>4885</v>
      </c>
      <c r="Y31" s="77">
        <v>1</v>
      </c>
    </row>
    <row r="32" spans="1:25" ht="26.25">
      <c r="A32" s="327"/>
      <c r="B32" s="92"/>
      <c r="C32" s="92"/>
      <c r="D32" s="92"/>
      <c r="E32" s="92"/>
      <c r="F32" s="92"/>
      <c r="G32" s="92"/>
      <c r="H32" s="92"/>
      <c r="I32" s="92"/>
      <c r="J32" s="253" t="s">
        <v>62</v>
      </c>
      <c r="K32" s="253" t="s">
        <v>161</v>
      </c>
      <c r="L32" s="109" t="s">
        <v>162</v>
      </c>
      <c r="M32" s="254" t="s">
        <v>34</v>
      </c>
      <c r="N32" s="92" t="s">
        <v>34</v>
      </c>
      <c r="O32" s="273">
        <v>65.5</v>
      </c>
      <c r="P32" s="252">
        <v>0</v>
      </c>
      <c r="Q32" s="252">
        <f t="shared" si="1"/>
        <v>0</v>
      </c>
      <c r="R32" s="55" t="s">
        <v>163</v>
      </c>
      <c r="U32" s="77">
        <v>71490</v>
      </c>
      <c r="V32" s="77">
        <v>30833</v>
      </c>
      <c r="X32" s="77">
        <v>4887</v>
      </c>
      <c r="Y32" s="77">
        <v>1</v>
      </c>
    </row>
    <row r="33" spans="10:25" ht="26.25">
      <c r="J33" s="194" t="s">
        <v>63</v>
      </c>
      <c r="K33" s="194" t="s">
        <v>164</v>
      </c>
      <c r="L33" s="113" t="s">
        <v>165</v>
      </c>
      <c r="M33" s="118" t="s">
        <v>34</v>
      </c>
      <c r="N33" s="45" t="s">
        <v>34</v>
      </c>
      <c r="O33" s="220">
        <v>44.7</v>
      </c>
      <c r="P33" s="252">
        <v>0</v>
      </c>
      <c r="Q33" s="252">
        <f t="shared" si="1"/>
        <v>0</v>
      </c>
      <c r="R33" s="55" t="s">
        <v>166</v>
      </c>
      <c r="U33" s="77">
        <v>71491</v>
      </c>
      <c r="V33" s="77">
        <v>30833</v>
      </c>
      <c r="X33" s="77">
        <v>4897</v>
      </c>
      <c r="Y33" s="77">
        <v>1</v>
      </c>
    </row>
    <row r="34" spans="1:25" ht="26.25">
      <c r="A34" s="327"/>
      <c r="B34" s="265"/>
      <c r="C34" s="265"/>
      <c r="D34" s="265"/>
      <c r="E34" s="265"/>
      <c r="F34" s="265"/>
      <c r="G34" s="265"/>
      <c r="H34" s="265"/>
      <c r="I34" s="265"/>
      <c r="J34" s="218" t="s">
        <v>65</v>
      </c>
      <c r="K34" s="218" t="s">
        <v>167</v>
      </c>
      <c r="L34" s="114" t="s">
        <v>168</v>
      </c>
      <c r="M34" s="264" t="s">
        <v>34</v>
      </c>
      <c r="N34" s="265" t="s">
        <v>34</v>
      </c>
      <c r="O34" s="219">
        <v>37.800000000000004</v>
      </c>
      <c r="P34" s="161">
        <v>0</v>
      </c>
      <c r="Q34" s="266">
        <f t="shared" si="1"/>
        <v>0</v>
      </c>
      <c r="R34" s="55" t="s">
        <v>169</v>
      </c>
      <c r="U34" s="77">
        <v>71492</v>
      </c>
      <c r="V34" s="77">
        <v>30833</v>
      </c>
      <c r="X34" s="77">
        <v>2832</v>
      </c>
      <c r="Y34" s="77">
        <v>1</v>
      </c>
    </row>
    <row r="35" spans="1:17" ht="12.75">
      <c r="A35" s="327"/>
      <c r="B35" s="92"/>
      <c r="C35" s="92"/>
      <c r="D35" s="92"/>
      <c r="E35" s="92"/>
      <c r="F35" s="92"/>
      <c r="G35" s="92"/>
      <c r="H35" s="92"/>
      <c r="I35" s="92"/>
      <c r="J35" s="253"/>
      <c r="K35" s="253"/>
      <c r="L35" s="109"/>
      <c r="M35" s="254"/>
      <c r="N35" s="92"/>
      <c r="O35" s="273"/>
      <c r="P35" s="30" t="s">
        <v>170</v>
      </c>
      <c r="Q35" s="27">
        <f>SUM(Q27:Q34)</f>
        <v>0</v>
      </c>
    </row>
    <row r="36" spans="1:16" ht="12.75">
      <c r="A36" s="327"/>
      <c r="B36" s="92"/>
      <c r="C36" s="92"/>
      <c r="D36" s="92"/>
      <c r="E36" s="92"/>
      <c r="F36" s="92"/>
      <c r="G36" s="92"/>
      <c r="H36" s="92"/>
      <c r="I36" s="92"/>
      <c r="J36" s="253"/>
      <c r="K36" s="253"/>
      <c r="L36" s="109"/>
      <c r="M36" s="254"/>
      <c r="N36" s="92"/>
      <c r="O36" s="273"/>
      <c r="P36" s="255"/>
    </row>
    <row r="37" spans="1:16" ht="12.75">
      <c r="A37" s="327"/>
      <c r="B37" s="92"/>
      <c r="C37" s="92"/>
      <c r="D37" s="92"/>
      <c r="E37" s="92"/>
      <c r="F37" s="92"/>
      <c r="G37" s="92"/>
      <c r="H37" s="92"/>
      <c r="I37" s="92"/>
      <c r="J37" s="253"/>
      <c r="K37" s="253"/>
      <c r="L37" s="109"/>
      <c r="M37" s="254"/>
      <c r="N37" s="92"/>
      <c r="O37" s="273"/>
      <c r="P37" s="255"/>
    </row>
    <row r="38" spans="3:21" ht="12.75">
      <c r="C38" s="45" t="s">
        <v>171</v>
      </c>
      <c r="U38" s="77">
        <v>30834</v>
      </c>
    </row>
    <row r="39" spans="10:25" ht="12.75">
      <c r="J39" s="194" t="s">
        <v>19</v>
      </c>
      <c r="K39" s="194" t="s">
        <v>172</v>
      </c>
      <c r="L39" s="113" t="s">
        <v>173</v>
      </c>
      <c r="M39" s="118" t="s">
        <v>39</v>
      </c>
      <c r="N39" s="45" t="s">
        <v>39</v>
      </c>
      <c r="O39" s="220">
        <v>60.400000000000006</v>
      </c>
      <c r="P39" s="252">
        <v>0</v>
      </c>
      <c r="Q39" s="252">
        <f>P39*O39</f>
        <v>0</v>
      </c>
      <c r="R39" s="55" t="s">
        <v>174</v>
      </c>
      <c r="U39" s="77">
        <v>71493</v>
      </c>
      <c r="V39" s="77">
        <v>30834</v>
      </c>
      <c r="X39" s="77">
        <v>3771</v>
      </c>
      <c r="Y39" s="77">
        <v>1</v>
      </c>
    </row>
    <row r="40" spans="2:25" ht="12.75">
      <c r="B40" s="265"/>
      <c r="C40" s="265"/>
      <c r="D40" s="265"/>
      <c r="E40" s="265"/>
      <c r="F40" s="265"/>
      <c r="G40" s="265"/>
      <c r="H40" s="265"/>
      <c r="I40" s="265"/>
      <c r="J40" s="218" t="s">
        <v>24</v>
      </c>
      <c r="K40" s="218" t="s">
        <v>175</v>
      </c>
      <c r="L40" s="114" t="s">
        <v>176</v>
      </c>
      <c r="M40" s="264" t="s">
        <v>39</v>
      </c>
      <c r="N40" s="265" t="s">
        <v>39</v>
      </c>
      <c r="O40" s="219">
        <v>169</v>
      </c>
      <c r="P40" s="161">
        <v>0</v>
      </c>
      <c r="Q40" s="266">
        <f>P40*O40</f>
        <v>0</v>
      </c>
      <c r="R40" s="55" t="s">
        <v>177</v>
      </c>
      <c r="U40" s="77">
        <v>71494</v>
      </c>
      <c r="V40" s="77">
        <v>30834</v>
      </c>
      <c r="X40" s="77">
        <v>3778</v>
      </c>
      <c r="Y40" s="77">
        <v>1</v>
      </c>
    </row>
    <row r="41" spans="16:17" ht="12.75">
      <c r="P41" s="32" t="s">
        <v>178</v>
      </c>
      <c r="Q41" s="27">
        <f>SUM(Q39:Q40)</f>
        <v>0</v>
      </c>
    </row>
    <row r="44" spans="3:21" ht="12.75">
      <c r="C44" s="45" t="s">
        <v>179</v>
      </c>
      <c r="U44" s="77">
        <v>30835</v>
      </c>
    </row>
    <row r="45" spans="10:24" ht="12.75">
      <c r="J45" s="194" t="s">
        <v>19</v>
      </c>
      <c r="K45" s="194" t="s">
        <v>180</v>
      </c>
      <c r="L45" s="113" t="s">
        <v>181</v>
      </c>
      <c r="M45" s="118" t="s">
        <v>39</v>
      </c>
      <c r="N45" s="45" t="s">
        <v>39</v>
      </c>
      <c r="O45" s="220">
        <v>372.20000000000005</v>
      </c>
      <c r="P45" s="252">
        <v>0</v>
      </c>
      <c r="Q45" s="252">
        <f>P45*O45</f>
        <v>0</v>
      </c>
      <c r="U45" s="77">
        <v>71495</v>
      </c>
      <c r="V45" s="77">
        <v>30835</v>
      </c>
      <c r="X45" s="77">
        <v>23444</v>
      </c>
    </row>
    <row r="46" spans="2:24" ht="12.75">
      <c r="B46" s="265"/>
      <c r="C46" s="265"/>
      <c r="D46" s="265"/>
      <c r="E46" s="265"/>
      <c r="F46" s="265"/>
      <c r="G46" s="265"/>
      <c r="H46" s="265"/>
      <c r="I46" s="265"/>
      <c r="J46" s="218" t="s">
        <v>24</v>
      </c>
      <c r="K46" s="218" t="s">
        <v>182</v>
      </c>
      <c r="L46" s="114" t="s">
        <v>183</v>
      </c>
      <c r="M46" s="264" t="s">
        <v>39</v>
      </c>
      <c r="N46" s="265" t="s">
        <v>39</v>
      </c>
      <c r="O46" s="219">
        <v>372.20000000000005</v>
      </c>
      <c r="P46" s="161">
        <v>0</v>
      </c>
      <c r="Q46" s="266">
        <f>P46*O46</f>
        <v>0</v>
      </c>
      <c r="U46" s="77">
        <v>71496</v>
      </c>
      <c r="V46" s="77">
        <v>30835</v>
      </c>
      <c r="X46" s="77">
        <v>23445</v>
      </c>
    </row>
    <row r="47" spans="16:17" ht="12.75">
      <c r="P47" s="32" t="s">
        <v>184</v>
      </c>
      <c r="Q47" s="27">
        <f>SUM(Q45:Q46)</f>
        <v>0</v>
      </c>
    </row>
    <row r="48" spans="16:17" ht="12.75">
      <c r="P48" s="32" t="s">
        <v>100</v>
      </c>
      <c r="Q48" s="27">
        <f>Q47+Q41+Q35+Q23</f>
        <v>0</v>
      </c>
    </row>
    <row r="51" spans="2:21" ht="12.75">
      <c r="B51" s="45" t="s">
        <v>185</v>
      </c>
      <c r="U51" s="77">
        <v>30836</v>
      </c>
    </row>
    <row r="52" spans="3:21" ht="12.75">
      <c r="C52" s="45" t="s">
        <v>186</v>
      </c>
      <c r="U52" s="77">
        <v>30837</v>
      </c>
    </row>
    <row r="53" spans="10:24" ht="12.75">
      <c r="J53" s="194" t="s">
        <v>19</v>
      </c>
      <c r="K53" s="194" t="s">
        <v>187</v>
      </c>
      <c r="L53" s="113" t="s">
        <v>188</v>
      </c>
      <c r="M53" s="118" t="s">
        <v>34</v>
      </c>
      <c r="N53" s="45" t="s">
        <v>34</v>
      </c>
      <c r="O53" s="220">
        <v>10.3</v>
      </c>
      <c r="P53" s="252">
        <v>0</v>
      </c>
      <c r="Q53" s="252">
        <f>P53*O53</f>
        <v>0</v>
      </c>
      <c r="U53" s="77">
        <v>71497</v>
      </c>
      <c r="V53" s="77">
        <v>30837</v>
      </c>
      <c r="X53" s="77">
        <v>23446</v>
      </c>
    </row>
    <row r="54" spans="10:24" ht="26.25">
      <c r="J54" s="194" t="s">
        <v>24</v>
      </c>
      <c r="K54" s="194" t="s">
        <v>189</v>
      </c>
      <c r="L54" s="113" t="s">
        <v>190</v>
      </c>
      <c r="M54" s="118" t="s">
        <v>39</v>
      </c>
      <c r="N54" s="45" t="s">
        <v>39</v>
      </c>
      <c r="O54" s="220">
        <v>89.60000000000001</v>
      </c>
      <c r="P54" s="252">
        <v>0</v>
      </c>
      <c r="Q54" s="252">
        <f>P54*O54</f>
        <v>0</v>
      </c>
      <c r="U54" s="77">
        <v>71498</v>
      </c>
      <c r="V54" s="77">
        <v>30837</v>
      </c>
      <c r="X54" s="77">
        <v>23447</v>
      </c>
    </row>
    <row r="55" spans="2:24" ht="26.25">
      <c r="B55" s="265"/>
      <c r="C55" s="265"/>
      <c r="D55" s="265"/>
      <c r="E55" s="265"/>
      <c r="F55" s="265"/>
      <c r="G55" s="265"/>
      <c r="H55" s="265"/>
      <c r="I55" s="265"/>
      <c r="J55" s="218" t="s">
        <v>27</v>
      </c>
      <c r="K55" s="218" t="s">
        <v>191</v>
      </c>
      <c r="L55" s="114" t="s">
        <v>192</v>
      </c>
      <c r="M55" s="264" t="s">
        <v>39</v>
      </c>
      <c r="N55" s="265" t="s">
        <v>39</v>
      </c>
      <c r="O55" s="219">
        <v>48.800000000000004</v>
      </c>
      <c r="P55" s="161">
        <v>0</v>
      </c>
      <c r="Q55" s="266">
        <f>P55*O55</f>
        <v>0</v>
      </c>
      <c r="U55" s="77">
        <v>71499</v>
      </c>
      <c r="V55" s="77">
        <v>30837</v>
      </c>
      <c r="X55" s="77">
        <v>23448</v>
      </c>
    </row>
    <row r="56" spans="16:17" ht="12.75">
      <c r="P56" s="32" t="s">
        <v>193</v>
      </c>
      <c r="Q56" s="27">
        <f>SUM(Q53:Q55)</f>
        <v>0</v>
      </c>
    </row>
    <row r="59" spans="3:21" ht="12.75">
      <c r="C59" s="45" t="s">
        <v>194</v>
      </c>
      <c r="U59" s="77">
        <v>30838</v>
      </c>
    </row>
    <row r="60" spans="10:25" ht="26.25">
      <c r="J60" s="194" t="s">
        <v>19</v>
      </c>
      <c r="K60" s="194" t="s">
        <v>195</v>
      </c>
      <c r="L60" s="113" t="s">
        <v>196</v>
      </c>
      <c r="M60" s="118" t="s">
        <v>112</v>
      </c>
      <c r="N60" s="45" t="s">
        <v>112</v>
      </c>
      <c r="O60" s="220">
        <v>11.3</v>
      </c>
      <c r="P60" s="252">
        <v>0</v>
      </c>
      <c r="Q60" s="252">
        <f>P60*O60</f>
        <v>0</v>
      </c>
      <c r="R60" s="55" t="s">
        <v>197</v>
      </c>
      <c r="U60" s="77">
        <v>71500</v>
      </c>
      <c r="V60" s="77">
        <v>30838</v>
      </c>
      <c r="X60" s="77">
        <v>3551</v>
      </c>
      <c r="Y60" s="77">
        <v>1</v>
      </c>
    </row>
    <row r="61" spans="10:25" ht="26.25">
      <c r="J61" s="194" t="s">
        <v>24</v>
      </c>
      <c r="K61" s="194" t="s">
        <v>198</v>
      </c>
      <c r="L61" s="113" t="s">
        <v>199</v>
      </c>
      <c r="M61" s="118" t="s">
        <v>112</v>
      </c>
      <c r="N61" s="45" t="s">
        <v>112</v>
      </c>
      <c r="O61" s="220">
        <v>9.5</v>
      </c>
      <c r="P61" s="252">
        <v>0</v>
      </c>
      <c r="Q61" s="252">
        <f>P61*O61</f>
        <v>0</v>
      </c>
      <c r="R61" s="55" t="s">
        <v>200</v>
      </c>
      <c r="U61" s="77">
        <v>71501</v>
      </c>
      <c r="V61" s="77">
        <v>30838</v>
      </c>
      <c r="X61" s="77">
        <v>2041</v>
      </c>
      <c r="Y61" s="77">
        <v>1</v>
      </c>
    </row>
    <row r="62" spans="2:25" ht="26.25">
      <c r="B62" s="265"/>
      <c r="C62" s="265"/>
      <c r="D62" s="265"/>
      <c r="E62" s="265"/>
      <c r="F62" s="265"/>
      <c r="G62" s="265"/>
      <c r="H62" s="265"/>
      <c r="I62" s="265"/>
      <c r="J62" s="218" t="s">
        <v>27</v>
      </c>
      <c r="K62" s="218" t="s">
        <v>201</v>
      </c>
      <c r="L62" s="114" t="s">
        <v>202</v>
      </c>
      <c r="M62" s="264" t="s">
        <v>112</v>
      </c>
      <c r="N62" s="265" t="s">
        <v>112</v>
      </c>
      <c r="O62" s="219">
        <v>36.4</v>
      </c>
      <c r="P62" s="161">
        <v>0</v>
      </c>
      <c r="Q62" s="266">
        <f>P62*O62</f>
        <v>0</v>
      </c>
      <c r="U62" s="77">
        <v>71502</v>
      </c>
      <c r="V62" s="77">
        <v>30838</v>
      </c>
      <c r="X62" s="77">
        <v>8035</v>
      </c>
      <c r="Y62" s="77">
        <v>2</v>
      </c>
    </row>
    <row r="63" spans="16:17" ht="12.75">
      <c r="P63" s="32" t="s">
        <v>203</v>
      </c>
      <c r="Q63" s="27">
        <f>SUM(Q60:Q62)</f>
        <v>0</v>
      </c>
    </row>
    <row r="66" spans="3:21" ht="12.75">
      <c r="C66" s="45" t="s">
        <v>204</v>
      </c>
      <c r="U66" s="77">
        <v>30839</v>
      </c>
    </row>
    <row r="67" spans="10:25" ht="26.25">
      <c r="J67" s="194" t="s">
        <v>19</v>
      </c>
      <c r="K67" s="194" t="s">
        <v>205</v>
      </c>
      <c r="L67" s="113" t="s">
        <v>206</v>
      </c>
      <c r="M67" s="118" t="s">
        <v>21</v>
      </c>
      <c r="N67" s="45" t="s">
        <v>22</v>
      </c>
      <c r="O67" s="220">
        <v>1</v>
      </c>
      <c r="P67" s="252">
        <v>0</v>
      </c>
      <c r="Q67" s="252">
        <f aca="true" t="shared" si="2" ref="Q67:Q72">P67*O67</f>
        <v>0</v>
      </c>
      <c r="R67" s="55" t="s">
        <v>207</v>
      </c>
      <c r="U67" s="77">
        <v>71503</v>
      </c>
      <c r="V67" s="77">
        <v>30839</v>
      </c>
      <c r="X67" s="77">
        <v>2210</v>
      </c>
      <c r="Y67" s="77">
        <v>1</v>
      </c>
    </row>
    <row r="68" spans="10:25" ht="26.25">
      <c r="J68" s="194" t="s">
        <v>24</v>
      </c>
      <c r="K68" s="194" t="s">
        <v>208</v>
      </c>
      <c r="L68" s="113" t="s">
        <v>209</v>
      </c>
      <c r="M68" s="118" t="s">
        <v>21</v>
      </c>
      <c r="N68" s="45" t="s">
        <v>22</v>
      </c>
      <c r="O68" s="220">
        <v>1</v>
      </c>
      <c r="P68" s="252">
        <v>0</v>
      </c>
      <c r="Q68" s="252">
        <f t="shared" si="2"/>
        <v>0</v>
      </c>
      <c r="U68" s="77">
        <v>71504</v>
      </c>
      <c r="V68" s="77">
        <v>30839</v>
      </c>
      <c r="X68" s="77">
        <v>8108</v>
      </c>
      <c r="Y68" s="77">
        <v>2</v>
      </c>
    </row>
    <row r="69" spans="10:25" ht="26.25">
      <c r="J69" s="194" t="s">
        <v>27</v>
      </c>
      <c r="K69" s="194" t="s">
        <v>210</v>
      </c>
      <c r="L69" s="113" t="s">
        <v>211</v>
      </c>
      <c r="M69" s="118" t="s">
        <v>21</v>
      </c>
      <c r="N69" s="45" t="s">
        <v>22</v>
      </c>
      <c r="O69" s="220">
        <v>1</v>
      </c>
      <c r="P69" s="252">
        <v>0</v>
      </c>
      <c r="Q69" s="252">
        <f t="shared" si="2"/>
        <v>0</v>
      </c>
      <c r="R69" s="55" t="s">
        <v>212</v>
      </c>
      <c r="U69" s="77">
        <v>71505</v>
      </c>
      <c r="V69" s="77">
        <v>30839</v>
      </c>
      <c r="X69" s="77">
        <v>2211</v>
      </c>
      <c r="Y69" s="77">
        <v>1</v>
      </c>
    </row>
    <row r="70" spans="10:24" ht="39">
      <c r="J70" s="194" t="s">
        <v>28</v>
      </c>
      <c r="K70" s="194" t="s">
        <v>213</v>
      </c>
      <c r="L70" s="113" t="s">
        <v>214</v>
      </c>
      <c r="M70" s="118" t="s">
        <v>21</v>
      </c>
      <c r="N70" s="45" t="s">
        <v>22</v>
      </c>
      <c r="O70" s="220">
        <v>1</v>
      </c>
      <c r="P70" s="252">
        <v>0</v>
      </c>
      <c r="Q70" s="252">
        <f t="shared" si="2"/>
        <v>0</v>
      </c>
      <c r="U70" s="77">
        <v>71506</v>
      </c>
      <c r="V70" s="77">
        <v>30839</v>
      </c>
      <c r="X70" s="77">
        <v>23452</v>
      </c>
    </row>
    <row r="71" spans="10:25" ht="12.75">
      <c r="J71" s="194" t="s">
        <v>29</v>
      </c>
      <c r="K71" s="194" t="s">
        <v>215</v>
      </c>
      <c r="L71" s="113" t="s">
        <v>216</v>
      </c>
      <c r="M71" s="118" t="s">
        <v>21</v>
      </c>
      <c r="N71" s="45" t="s">
        <v>22</v>
      </c>
      <c r="O71" s="220">
        <v>1</v>
      </c>
      <c r="P71" s="252">
        <v>0</v>
      </c>
      <c r="Q71" s="252">
        <f t="shared" si="2"/>
        <v>0</v>
      </c>
      <c r="R71" s="55" t="s">
        <v>217</v>
      </c>
      <c r="U71" s="77">
        <v>71507</v>
      </c>
      <c r="V71" s="77">
        <v>30839</v>
      </c>
      <c r="X71" s="77">
        <v>2310</v>
      </c>
      <c r="Y71" s="77">
        <v>1</v>
      </c>
    </row>
    <row r="72" spans="2:25" ht="12.75">
      <c r="B72" s="265"/>
      <c r="C72" s="265"/>
      <c r="D72" s="265"/>
      <c r="E72" s="265"/>
      <c r="F72" s="265"/>
      <c r="G72" s="265"/>
      <c r="H72" s="265"/>
      <c r="I72" s="265"/>
      <c r="J72" s="218" t="s">
        <v>62</v>
      </c>
      <c r="K72" s="218" t="s">
        <v>218</v>
      </c>
      <c r="L72" s="114" t="s">
        <v>219</v>
      </c>
      <c r="M72" s="264" t="s">
        <v>21</v>
      </c>
      <c r="N72" s="265" t="s">
        <v>22</v>
      </c>
      <c r="O72" s="219">
        <v>1</v>
      </c>
      <c r="P72" s="161">
        <v>0</v>
      </c>
      <c r="Q72" s="266">
        <f t="shared" si="2"/>
        <v>0</v>
      </c>
      <c r="R72" s="55" t="s">
        <v>220</v>
      </c>
      <c r="U72" s="77">
        <v>71508</v>
      </c>
      <c r="V72" s="77">
        <v>30839</v>
      </c>
      <c r="X72" s="77">
        <v>2238</v>
      </c>
      <c r="Y72" s="77">
        <v>1</v>
      </c>
    </row>
    <row r="73" spans="16:17" ht="12.75">
      <c r="P73" s="32" t="s">
        <v>221</v>
      </c>
      <c r="Q73" s="27">
        <f>SUM(Q67:Q72)</f>
        <v>0</v>
      </c>
    </row>
    <row r="76" spans="3:21" ht="12.75">
      <c r="C76" s="45" t="s">
        <v>222</v>
      </c>
      <c r="U76" s="77">
        <v>30840</v>
      </c>
    </row>
    <row r="77" spans="10:24" ht="26.25">
      <c r="J77" s="194" t="s">
        <v>19</v>
      </c>
      <c r="K77" s="194" t="s">
        <v>223</v>
      </c>
      <c r="L77" s="113" t="s">
        <v>224</v>
      </c>
      <c r="M77" s="118" t="s">
        <v>21</v>
      </c>
      <c r="N77" s="45" t="s">
        <v>22</v>
      </c>
      <c r="O77" s="220">
        <v>1</v>
      </c>
      <c r="P77" s="252">
        <v>0</v>
      </c>
      <c r="Q77" s="252">
        <f aca="true" t="shared" si="3" ref="Q77:Q82">P77*O77</f>
        <v>0</v>
      </c>
      <c r="U77" s="77">
        <v>71509</v>
      </c>
      <c r="V77" s="77">
        <v>30840</v>
      </c>
      <c r="X77" s="77">
        <v>23453</v>
      </c>
    </row>
    <row r="78" spans="10:24" ht="26.25">
      <c r="J78" s="194" t="s">
        <v>24</v>
      </c>
      <c r="K78" s="194" t="s">
        <v>225</v>
      </c>
      <c r="L78" s="113" t="s">
        <v>226</v>
      </c>
      <c r="M78" s="118" t="s">
        <v>21</v>
      </c>
      <c r="N78" s="45" t="s">
        <v>22</v>
      </c>
      <c r="O78" s="220">
        <v>1</v>
      </c>
      <c r="P78" s="252">
        <v>0</v>
      </c>
      <c r="Q78" s="252">
        <f t="shared" si="3"/>
        <v>0</v>
      </c>
      <c r="U78" s="77">
        <v>71510</v>
      </c>
      <c r="V78" s="77">
        <v>30840</v>
      </c>
      <c r="X78" s="77">
        <v>23454</v>
      </c>
    </row>
    <row r="79" spans="10:24" ht="39">
      <c r="J79" s="194" t="s">
        <v>27</v>
      </c>
      <c r="K79" s="194" t="s">
        <v>227</v>
      </c>
      <c r="L79" s="113" t="s">
        <v>228</v>
      </c>
      <c r="M79" s="118" t="s">
        <v>21</v>
      </c>
      <c r="N79" s="45" t="s">
        <v>22</v>
      </c>
      <c r="O79" s="220">
        <v>1</v>
      </c>
      <c r="P79" s="252">
        <v>0</v>
      </c>
      <c r="Q79" s="252">
        <f t="shared" si="3"/>
        <v>0</v>
      </c>
      <c r="U79" s="77">
        <v>71511</v>
      </c>
      <c r="V79" s="77">
        <v>30840</v>
      </c>
      <c r="X79" s="77">
        <v>23455</v>
      </c>
    </row>
    <row r="80" spans="2:17" ht="26.25">
      <c r="B80" s="256"/>
      <c r="C80" s="256"/>
      <c r="D80" s="256"/>
      <c r="E80" s="256"/>
      <c r="F80" s="256"/>
      <c r="G80" s="256"/>
      <c r="H80" s="256"/>
      <c r="I80" s="256"/>
      <c r="J80" s="135" t="s">
        <v>28</v>
      </c>
      <c r="K80" s="135" t="s">
        <v>280</v>
      </c>
      <c r="L80" s="329" t="s">
        <v>281</v>
      </c>
      <c r="M80" s="330" t="s">
        <v>21</v>
      </c>
      <c r="N80" s="256" t="s">
        <v>22</v>
      </c>
      <c r="O80" s="260">
        <v>1</v>
      </c>
      <c r="P80" s="252">
        <v>0</v>
      </c>
      <c r="Q80" s="46">
        <f t="shared" si="3"/>
        <v>0</v>
      </c>
    </row>
    <row r="81" spans="2:24" ht="26.25">
      <c r="B81" s="259"/>
      <c r="C81" s="259"/>
      <c r="D81" s="259"/>
      <c r="E81" s="259"/>
      <c r="F81" s="259"/>
      <c r="G81" s="259"/>
      <c r="H81" s="259"/>
      <c r="I81" s="259"/>
      <c r="J81" s="217" t="s">
        <v>29</v>
      </c>
      <c r="K81" s="217" t="s">
        <v>229</v>
      </c>
      <c r="L81" s="216" t="s">
        <v>230</v>
      </c>
      <c r="M81" s="258" t="s">
        <v>21</v>
      </c>
      <c r="N81" s="259" t="s">
        <v>22</v>
      </c>
      <c r="O81" s="260">
        <v>2</v>
      </c>
      <c r="P81" s="252">
        <v>0</v>
      </c>
      <c r="Q81" s="46">
        <f t="shared" si="3"/>
        <v>0</v>
      </c>
      <c r="U81" s="77">
        <v>71512</v>
      </c>
      <c r="V81" s="77">
        <v>30840</v>
      </c>
      <c r="X81" s="77">
        <v>23449</v>
      </c>
    </row>
    <row r="82" spans="2:24" ht="26.25">
      <c r="B82" s="265"/>
      <c r="C82" s="265"/>
      <c r="D82" s="265"/>
      <c r="E82" s="265"/>
      <c r="F82" s="265"/>
      <c r="G82" s="265"/>
      <c r="H82" s="265"/>
      <c r="I82" s="265"/>
      <c r="J82" s="218" t="s">
        <v>62</v>
      </c>
      <c r="K82" s="218" t="s">
        <v>2464</v>
      </c>
      <c r="L82" s="114" t="s">
        <v>2465</v>
      </c>
      <c r="M82" s="264" t="s">
        <v>21</v>
      </c>
      <c r="N82" s="265" t="s">
        <v>22</v>
      </c>
      <c r="O82" s="219">
        <v>1</v>
      </c>
      <c r="P82" s="161">
        <v>0</v>
      </c>
      <c r="Q82" s="266">
        <f t="shared" si="3"/>
        <v>0</v>
      </c>
      <c r="U82" s="77">
        <v>71512</v>
      </c>
      <c r="V82" s="77">
        <v>30840</v>
      </c>
      <c r="X82" s="77">
        <v>23449</v>
      </c>
    </row>
    <row r="83" spans="16:17" ht="12.75">
      <c r="P83" s="32" t="s">
        <v>231</v>
      </c>
      <c r="Q83" s="27">
        <f>SUM(Q77:Q82)</f>
        <v>0</v>
      </c>
    </row>
    <row r="84" spans="16:17" ht="12.75">
      <c r="P84" s="32" t="s">
        <v>232</v>
      </c>
      <c r="Q84" s="27">
        <f>Q83+Q73+Q63+Q56</f>
        <v>0</v>
      </c>
    </row>
    <row r="87" spans="2:21" ht="12.75">
      <c r="B87" s="45" t="s">
        <v>233</v>
      </c>
      <c r="U87" s="77">
        <v>30841</v>
      </c>
    </row>
    <row r="88" spans="10:25" ht="26.25">
      <c r="J88" s="194" t="s">
        <v>19</v>
      </c>
      <c r="K88" s="194" t="s">
        <v>234</v>
      </c>
      <c r="L88" s="113" t="s">
        <v>235</v>
      </c>
      <c r="M88" s="118" t="s">
        <v>112</v>
      </c>
      <c r="N88" s="45" t="s">
        <v>112</v>
      </c>
      <c r="O88" s="220">
        <v>89</v>
      </c>
      <c r="P88" s="252">
        <v>0</v>
      </c>
      <c r="Q88" s="252">
        <f>P88*O88</f>
        <v>0</v>
      </c>
      <c r="R88" s="55" t="s">
        <v>236</v>
      </c>
      <c r="U88" s="77">
        <v>71513</v>
      </c>
      <c r="V88" s="77">
        <v>30841</v>
      </c>
      <c r="X88" s="77">
        <v>1122</v>
      </c>
      <c r="Y88" s="77">
        <v>1</v>
      </c>
    </row>
    <row r="89" spans="2:25" ht="26.25">
      <c r="B89" s="265"/>
      <c r="C89" s="265"/>
      <c r="D89" s="265"/>
      <c r="E89" s="265"/>
      <c r="F89" s="265"/>
      <c r="G89" s="265"/>
      <c r="H89" s="265"/>
      <c r="I89" s="265"/>
      <c r="J89" s="218" t="s">
        <v>24</v>
      </c>
      <c r="K89" s="218" t="s">
        <v>237</v>
      </c>
      <c r="L89" s="114" t="s">
        <v>238</v>
      </c>
      <c r="M89" s="264" t="s">
        <v>21</v>
      </c>
      <c r="N89" s="265" t="s">
        <v>22</v>
      </c>
      <c r="O89" s="219">
        <v>2</v>
      </c>
      <c r="P89" s="161">
        <v>0</v>
      </c>
      <c r="Q89" s="266">
        <f>P89*O89</f>
        <v>0</v>
      </c>
      <c r="R89" s="55" t="s">
        <v>239</v>
      </c>
      <c r="U89" s="77">
        <v>71514</v>
      </c>
      <c r="V89" s="77">
        <v>30841</v>
      </c>
      <c r="X89" s="77">
        <v>67</v>
      </c>
      <c r="Y89" s="77">
        <v>1</v>
      </c>
    </row>
    <row r="90" spans="16:17" ht="12.75">
      <c r="P90" s="32" t="s">
        <v>240</v>
      </c>
      <c r="Q90" s="27">
        <f>SUM(Q88:Q89)</f>
        <v>0</v>
      </c>
    </row>
    <row r="93" spans="2:21" ht="12.75">
      <c r="B93" s="45" t="s">
        <v>241</v>
      </c>
      <c r="U93" s="77">
        <v>30842</v>
      </c>
    </row>
    <row r="94" spans="2:25" ht="12.75">
      <c r="B94" s="265"/>
      <c r="C94" s="265"/>
      <c r="D94" s="265"/>
      <c r="E94" s="265"/>
      <c r="F94" s="265"/>
      <c r="G94" s="265"/>
      <c r="H94" s="265"/>
      <c r="I94" s="265"/>
      <c r="J94" s="218" t="s">
        <v>19</v>
      </c>
      <c r="K94" s="218" t="s">
        <v>243</v>
      </c>
      <c r="L94" s="114" t="s">
        <v>244</v>
      </c>
      <c r="M94" s="264" t="s">
        <v>30</v>
      </c>
      <c r="N94" s="265" t="s">
        <v>31</v>
      </c>
      <c r="O94" s="219">
        <v>30</v>
      </c>
      <c r="P94" s="393">
        <v>55</v>
      </c>
      <c r="Q94" s="266">
        <f>P94*O94</f>
        <v>1650</v>
      </c>
      <c r="R94" s="55" t="s">
        <v>245</v>
      </c>
      <c r="U94" s="77">
        <v>71517</v>
      </c>
      <c r="V94" s="77">
        <v>30842</v>
      </c>
      <c r="X94" s="77">
        <v>428</v>
      </c>
      <c r="Y94" s="77">
        <v>1</v>
      </c>
    </row>
    <row r="95" spans="16:17" ht="12.75">
      <c r="P95" s="32" t="s">
        <v>246</v>
      </c>
      <c r="Q95" s="27">
        <f>SUM(Q94:Q94)</f>
        <v>1650</v>
      </c>
    </row>
    <row r="97" spans="16:17" ht="17.25">
      <c r="P97" s="56" t="s">
        <v>247</v>
      </c>
      <c r="Q97" s="12">
        <f>Q95+Q90+Q84+Q48+Q12</f>
        <v>1650</v>
      </c>
    </row>
    <row r="100" spans="2:20" ht="17.25">
      <c r="B100" s="2" t="s">
        <v>248</v>
      </c>
      <c r="C100" s="6"/>
      <c r="D100" s="6"/>
      <c r="E100" s="6"/>
      <c r="F100" s="6"/>
      <c r="G100" s="6"/>
      <c r="H100" s="6"/>
      <c r="I100" s="6"/>
      <c r="J100" s="98"/>
      <c r="K100" s="98"/>
      <c r="L100" s="107"/>
      <c r="M100" s="15"/>
      <c r="N100" s="6"/>
      <c r="O100" s="21"/>
      <c r="P100" s="12"/>
      <c r="Q100" s="12"/>
      <c r="R100" s="8"/>
      <c r="S100" s="8"/>
      <c r="T100" s="8"/>
    </row>
    <row r="101" spans="1:20" ht="17.25">
      <c r="A101" s="2"/>
      <c r="B101" s="6"/>
      <c r="C101" s="6"/>
      <c r="D101" s="6"/>
      <c r="E101" s="6"/>
      <c r="F101" s="6"/>
      <c r="G101" s="6"/>
      <c r="H101" s="6"/>
      <c r="I101" s="6"/>
      <c r="J101" s="98"/>
      <c r="K101" s="98"/>
      <c r="L101" s="107"/>
      <c r="M101" s="15"/>
      <c r="N101" s="6"/>
      <c r="O101" s="21"/>
      <c r="P101" s="12"/>
      <c r="Q101" s="12"/>
      <c r="R101" s="8"/>
      <c r="S101" s="8"/>
      <c r="T101" s="8"/>
    </row>
    <row r="102" ht="12.75">
      <c r="B102" s="45" t="s">
        <v>18</v>
      </c>
    </row>
    <row r="103" ht="12.75">
      <c r="C103" s="45" t="s">
        <v>115</v>
      </c>
    </row>
    <row r="104" spans="10:18" ht="12.75">
      <c r="J104" s="194" t="s">
        <v>19</v>
      </c>
      <c r="K104" s="194" t="s">
        <v>116</v>
      </c>
      <c r="L104" s="113" t="s">
        <v>117</v>
      </c>
      <c r="M104" s="118" t="s">
        <v>118</v>
      </c>
      <c r="N104" s="45" t="s">
        <v>119</v>
      </c>
      <c r="O104" s="220">
        <v>0.5</v>
      </c>
      <c r="P104" s="252">
        <v>0</v>
      </c>
      <c r="Q104" s="252">
        <f>P104*O104</f>
        <v>0</v>
      </c>
      <c r="R104" s="55" t="s">
        <v>120</v>
      </c>
    </row>
    <row r="105" spans="1:18" ht="12.75">
      <c r="A105" s="327"/>
      <c r="B105" s="92"/>
      <c r="C105" s="92"/>
      <c r="D105" s="92"/>
      <c r="E105" s="92"/>
      <c r="F105" s="92"/>
      <c r="G105" s="92"/>
      <c r="H105" s="92"/>
      <c r="I105" s="92"/>
      <c r="J105" s="253" t="s">
        <v>24</v>
      </c>
      <c r="K105" s="253" t="s">
        <v>121</v>
      </c>
      <c r="L105" s="109" t="s">
        <v>122</v>
      </c>
      <c r="M105" s="254" t="s">
        <v>21</v>
      </c>
      <c r="N105" s="92" t="s">
        <v>22</v>
      </c>
      <c r="O105" s="220">
        <v>14</v>
      </c>
      <c r="P105" s="252">
        <v>0</v>
      </c>
      <c r="Q105" s="252">
        <f>P105*O105</f>
        <v>0</v>
      </c>
      <c r="R105" s="55" t="s">
        <v>123</v>
      </c>
    </row>
    <row r="106" spans="2:17" ht="26.25">
      <c r="B106" s="265"/>
      <c r="C106" s="265"/>
      <c r="D106" s="265"/>
      <c r="E106" s="265"/>
      <c r="F106" s="265"/>
      <c r="G106" s="265"/>
      <c r="H106" s="265"/>
      <c r="I106" s="265"/>
      <c r="J106" s="218" t="s">
        <v>27</v>
      </c>
      <c r="K106" s="218" t="s">
        <v>249</v>
      </c>
      <c r="L106" s="114" t="s">
        <v>250</v>
      </c>
      <c r="M106" s="264" t="s">
        <v>21</v>
      </c>
      <c r="N106" s="265" t="s">
        <v>22</v>
      </c>
      <c r="O106" s="219">
        <v>2</v>
      </c>
      <c r="P106" s="161">
        <v>0</v>
      </c>
      <c r="Q106" s="266">
        <f>P106*O106</f>
        <v>0</v>
      </c>
    </row>
    <row r="107" spans="16:17" ht="12.75">
      <c r="P107" s="32" t="s">
        <v>124</v>
      </c>
      <c r="Q107" s="27">
        <f>SUM(Q104:Q106)</f>
        <v>0</v>
      </c>
    </row>
    <row r="108" spans="16:17" ht="12.75">
      <c r="P108" s="32" t="s">
        <v>99</v>
      </c>
      <c r="Q108" s="27">
        <f>Q107</f>
        <v>0</v>
      </c>
    </row>
    <row r="111" ht="12.75">
      <c r="B111" s="45" t="s">
        <v>32</v>
      </c>
    </row>
    <row r="112" spans="1:16" ht="12.75">
      <c r="A112" s="327"/>
      <c r="B112" s="92"/>
      <c r="C112" s="92" t="s">
        <v>125</v>
      </c>
      <c r="D112" s="92"/>
      <c r="E112" s="92"/>
      <c r="F112" s="92"/>
      <c r="G112" s="92"/>
      <c r="H112" s="92"/>
      <c r="I112" s="92"/>
      <c r="J112" s="253"/>
      <c r="K112" s="253"/>
      <c r="L112" s="109"/>
      <c r="M112" s="254"/>
      <c r="N112" s="92"/>
      <c r="P112" s="255"/>
    </row>
    <row r="113" spans="1:19" ht="39">
      <c r="A113" s="327"/>
      <c r="B113" s="92"/>
      <c r="C113" s="92"/>
      <c r="D113" s="92"/>
      <c r="E113" s="92"/>
      <c r="F113" s="92"/>
      <c r="G113" s="92"/>
      <c r="H113" s="92"/>
      <c r="I113" s="92"/>
      <c r="J113" s="253" t="s">
        <v>19</v>
      </c>
      <c r="K113" s="253" t="s">
        <v>126</v>
      </c>
      <c r="L113" s="109" t="s">
        <v>251</v>
      </c>
      <c r="M113" s="254" t="s">
        <v>34</v>
      </c>
      <c r="N113" s="92" t="s">
        <v>34</v>
      </c>
      <c r="O113" s="220">
        <v>59.800000000000004</v>
      </c>
      <c r="P113" s="252">
        <v>0</v>
      </c>
      <c r="Q113" s="252">
        <f aca="true" t="shared" si="4" ref="Q113:Q118">P113*O113</f>
        <v>0</v>
      </c>
      <c r="R113" s="55" t="s">
        <v>128</v>
      </c>
      <c r="S113" s="55" t="s">
        <v>252</v>
      </c>
    </row>
    <row r="114" spans="1:17" ht="39">
      <c r="A114" s="327"/>
      <c r="B114" s="92"/>
      <c r="C114" s="92"/>
      <c r="D114" s="92"/>
      <c r="E114" s="92"/>
      <c r="F114" s="92"/>
      <c r="G114" s="92"/>
      <c r="H114" s="92"/>
      <c r="I114" s="92"/>
      <c r="J114" s="253" t="s">
        <v>24</v>
      </c>
      <c r="K114" s="253" t="s">
        <v>130</v>
      </c>
      <c r="L114" s="109" t="s">
        <v>253</v>
      </c>
      <c r="M114" s="254" t="s">
        <v>34</v>
      </c>
      <c r="N114" s="92" t="s">
        <v>34</v>
      </c>
      <c r="O114" s="220">
        <v>23.8</v>
      </c>
      <c r="P114" s="252">
        <v>0</v>
      </c>
      <c r="Q114" s="252">
        <f t="shared" si="4"/>
        <v>0</v>
      </c>
    </row>
    <row r="115" spans="1:18" ht="26.25">
      <c r="A115" s="327"/>
      <c r="B115" s="92"/>
      <c r="C115" s="92"/>
      <c r="D115" s="92"/>
      <c r="E115" s="92"/>
      <c r="F115" s="92"/>
      <c r="G115" s="92"/>
      <c r="H115" s="92"/>
      <c r="I115" s="92"/>
      <c r="J115" s="253" t="s">
        <v>27</v>
      </c>
      <c r="K115" s="253" t="s">
        <v>133</v>
      </c>
      <c r="L115" s="109" t="s">
        <v>134</v>
      </c>
      <c r="M115" s="254" t="s">
        <v>34</v>
      </c>
      <c r="N115" s="92" t="s">
        <v>34</v>
      </c>
      <c r="O115" s="220">
        <v>206</v>
      </c>
      <c r="P115" s="252">
        <v>0</v>
      </c>
      <c r="Q115" s="252">
        <f t="shared" si="4"/>
        <v>0</v>
      </c>
      <c r="R115" s="55" t="s">
        <v>135</v>
      </c>
    </row>
    <row r="116" spans="1:18" ht="12.75">
      <c r="A116" s="327"/>
      <c r="B116" s="92"/>
      <c r="C116" s="92"/>
      <c r="D116" s="92"/>
      <c r="E116" s="92"/>
      <c r="F116" s="92"/>
      <c r="G116" s="92"/>
      <c r="H116" s="92"/>
      <c r="I116" s="92"/>
      <c r="J116" s="253" t="s">
        <v>28</v>
      </c>
      <c r="K116" s="253" t="s">
        <v>136</v>
      </c>
      <c r="L116" s="109" t="s">
        <v>137</v>
      </c>
      <c r="M116" s="254" t="s">
        <v>34</v>
      </c>
      <c r="N116" s="92" t="s">
        <v>34</v>
      </c>
      <c r="O116" s="220">
        <v>492.90000000000003</v>
      </c>
      <c r="P116" s="252">
        <v>0</v>
      </c>
      <c r="Q116" s="252">
        <f t="shared" si="4"/>
        <v>0</v>
      </c>
      <c r="R116" s="55" t="s">
        <v>138</v>
      </c>
    </row>
    <row r="117" spans="1:18" ht="12.75">
      <c r="A117" s="327"/>
      <c r="B117" s="92"/>
      <c r="C117" s="92"/>
      <c r="D117" s="92"/>
      <c r="E117" s="92"/>
      <c r="F117" s="92"/>
      <c r="G117" s="92"/>
      <c r="H117" s="92"/>
      <c r="I117" s="92"/>
      <c r="J117" s="253" t="s">
        <v>29</v>
      </c>
      <c r="K117" s="253" t="s">
        <v>139</v>
      </c>
      <c r="L117" s="109" t="s">
        <v>140</v>
      </c>
      <c r="M117" s="254" t="s">
        <v>34</v>
      </c>
      <c r="N117" s="92" t="s">
        <v>34</v>
      </c>
      <c r="O117" s="273">
        <v>61</v>
      </c>
      <c r="P117" s="252">
        <v>0</v>
      </c>
      <c r="Q117" s="252">
        <f t="shared" si="4"/>
        <v>0</v>
      </c>
      <c r="R117" s="55" t="s">
        <v>141</v>
      </c>
    </row>
    <row r="118" spans="1:18" ht="12.75">
      <c r="A118" s="327"/>
      <c r="B118" s="265"/>
      <c r="C118" s="265"/>
      <c r="D118" s="265"/>
      <c r="E118" s="265"/>
      <c r="F118" s="265"/>
      <c r="G118" s="265"/>
      <c r="H118" s="265"/>
      <c r="I118" s="265"/>
      <c r="J118" s="218" t="s">
        <v>62</v>
      </c>
      <c r="K118" s="218" t="s">
        <v>142</v>
      </c>
      <c r="L118" s="114" t="s">
        <v>143</v>
      </c>
      <c r="M118" s="264" t="s">
        <v>39</v>
      </c>
      <c r="N118" s="265" t="s">
        <v>39</v>
      </c>
      <c r="O118" s="219">
        <v>471.8</v>
      </c>
      <c r="P118" s="161">
        <v>0</v>
      </c>
      <c r="Q118" s="266">
        <f t="shared" si="4"/>
        <v>0</v>
      </c>
      <c r="R118" s="55" t="s">
        <v>144</v>
      </c>
    </row>
    <row r="119" spans="1:17" ht="12.75">
      <c r="A119" s="327"/>
      <c r="B119" s="92"/>
      <c r="C119" s="92"/>
      <c r="D119" s="92"/>
      <c r="E119" s="92"/>
      <c r="F119" s="92"/>
      <c r="G119" s="92"/>
      <c r="H119" s="92"/>
      <c r="I119" s="92"/>
      <c r="J119" s="253"/>
      <c r="K119" s="253"/>
      <c r="L119" s="109"/>
      <c r="M119" s="254"/>
      <c r="N119" s="92"/>
      <c r="O119" s="273"/>
      <c r="P119" s="32" t="s">
        <v>145</v>
      </c>
      <c r="Q119" s="27">
        <f>SUM(Q113:Q118)</f>
        <v>0</v>
      </c>
    </row>
    <row r="120" spans="1:16" ht="12.75">
      <c r="A120" s="327"/>
      <c r="B120" s="92"/>
      <c r="C120" s="92"/>
      <c r="D120" s="92"/>
      <c r="E120" s="92"/>
      <c r="F120" s="92"/>
      <c r="G120" s="92"/>
      <c r="H120" s="92"/>
      <c r="I120" s="92"/>
      <c r="J120" s="253"/>
      <c r="K120" s="253"/>
      <c r="L120" s="109"/>
      <c r="M120" s="254"/>
      <c r="N120" s="92"/>
      <c r="O120" s="273"/>
      <c r="P120" s="255"/>
    </row>
    <row r="121" spans="1:16" ht="12.75">
      <c r="A121" s="327"/>
      <c r="B121" s="92"/>
      <c r="C121" s="92"/>
      <c r="D121" s="92"/>
      <c r="E121" s="92"/>
      <c r="F121" s="92"/>
      <c r="G121" s="92"/>
      <c r="H121" s="92"/>
      <c r="I121" s="92"/>
      <c r="J121" s="253"/>
      <c r="K121" s="253"/>
      <c r="L121" s="109"/>
      <c r="M121" s="254"/>
      <c r="N121" s="92"/>
      <c r="O121" s="273"/>
      <c r="P121" s="255"/>
    </row>
    <row r="122" spans="1:16" ht="12.75">
      <c r="A122" s="327"/>
      <c r="B122" s="92"/>
      <c r="C122" s="92" t="s">
        <v>146</v>
      </c>
      <c r="D122" s="92"/>
      <c r="E122" s="92"/>
      <c r="F122" s="92"/>
      <c r="G122" s="92"/>
      <c r="H122" s="92"/>
      <c r="I122" s="92"/>
      <c r="J122" s="253"/>
      <c r="K122" s="253"/>
      <c r="L122" s="109"/>
      <c r="M122" s="254"/>
      <c r="N122" s="92"/>
      <c r="O122" s="273"/>
      <c r="P122" s="255"/>
    </row>
    <row r="123" spans="1:18" ht="12.75">
      <c r="A123" s="327"/>
      <c r="B123" s="92"/>
      <c r="C123" s="92"/>
      <c r="D123" s="92"/>
      <c r="E123" s="92"/>
      <c r="F123" s="92"/>
      <c r="G123" s="92"/>
      <c r="H123" s="92"/>
      <c r="I123" s="92"/>
      <c r="J123" s="253" t="s">
        <v>19</v>
      </c>
      <c r="K123" s="253" t="s">
        <v>147</v>
      </c>
      <c r="L123" s="109" t="s">
        <v>148</v>
      </c>
      <c r="M123" s="254" t="s">
        <v>34</v>
      </c>
      <c r="N123" s="92" t="s">
        <v>34</v>
      </c>
      <c r="O123" s="273">
        <v>8.6</v>
      </c>
      <c r="P123" s="252">
        <v>0</v>
      </c>
      <c r="Q123" s="252">
        <f aca="true" t="shared" si="5" ref="Q123:Q130">P123*O123</f>
        <v>0</v>
      </c>
      <c r="R123" s="55" t="s">
        <v>149</v>
      </c>
    </row>
    <row r="124" spans="1:17" ht="26.25">
      <c r="A124" s="327"/>
      <c r="B124" s="92"/>
      <c r="C124" s="92"/>
      <c r="D124" s="92"/>
      <c r="E124" s="92"/>
      <c r="F124" s="92"/>
      <c r="G124" s="92"/>
      <c r="H124" s="92"/>
      <c r="I124" s="92"/>
      <c r="J124" s="253" t="s">
        <v>24</v>
      </c>
      <c r="K124" s="253" t="s">
        <v>150</v>
      </c>
      <c r="L124" s="109" t="s">
        <v>151</v>
      </c>
      <c r="M124" s="254" t="s">
        <v>34</v>
      </c>
      <c r="N124" s="92" t="s">
        <v>34</v>
      </c>
      <c r="O124" s="273">
        <v>24.1</v>
      </c>
      <c r="P124" s="252">
        <v>0</v>
      </c>
      <c r="Q124" s="252">
        <f t="shared" si="5"/>
        <v>0</v>
      </c>
    </row>
    <row r="125" spans="1:18" ht="26.25">
      <c r="A125" s="327"/>
      <c r="B125" s="92"/>
      <c r="C125" s="92"/>
      <c r="D125" s="92"/>
      <c r="E125" s="92"/>
      <c r="F125" s="92"/>
      <c r="G125" s="92"/>
      <c r="H125" s="92"/>
      <c r="I125" s="92"/>
      <c r="J125" s="253" t="s">
        <v>27</v>
      </c>
      <c r="K125" s="253" t="s">
        <v>152</v>
      </c>
      <c r="L125" s="109" t="s">
        <v>153</v>
      </c>
      <c r="M125" s="254" t="s">
        <v>34</v>
      </c>
      <c r="N125" s="92" t="s">
        <v>34</v>
      </c>
      <c r="O125" s="273">
        <v>38</v>
      </c>
      <c r="P125" s="252">
        <v>0</v>
      </c>
      <c r="Q125" s="252">
        <f t="shared" si="5"/>
        <v>0</v>
      </c>
      <c r="R125" s="55" t="s">
        <v>154</v>
      </c>
    </row>
    <row r="126" spans="1:18" ht="26.25">
      <c r="A126" s="327"/>
      <c r="B126" s="92"/>
      <c r="C126" s="92"/>
      <c r="D126" s="92"/>
      <c r="E126" s="92"/>
      <c r="F126" s="92"/>
      <c r="G126" s="92"/>
      <c r="H126" s="92"/>
      <c r="I126" s="92"/>
      <c r="J126" s="253" t="s">
        <v>28</v>
      </c>
      <c r="K126" s="253" t="s">
        <v>155</v>
      </c>
      <c r="L126" s="109" t="s">
        <v>254</v>
      </c>
      <c r="M126" s="254" t="s">
        <v>34</v>
      </c>
      <c r="N126" s="92" t="s">
        <v>34</v>
      </c>
      <c r="O126" s="273">
        <v>266.2</v>
      </c>
      <c r="P126" s="252">
        <v>0</v>
      </c>
      <c r="Q126" s="252">
        <f t="shared" si="5"/>
        <v>0</v>
      </c>
      <c r="R126" s="55" t="s">
        <v>157</v>
      </c>
    </row>
    <row r="127" spans="1:18" ht="26.25">
      <c r="A127" s="327"/>
      <c r="B127" s="92"/>
      <c r="C127" s="92"/>
      <c r="D127" s="92"/>
      <c r="E127" s="92"/>
      <c r="F127" s="92"/>
      <c r="G127" s="92"/>
      <c r="H127" s="92"/>
      <c r="I127" s="92"/>
      <c r="J127" s="253" t="s">
        <v>29</v>
      </c>
      <c r="K127" s="253" t="s">
        <v>158</v>
      </c>
      <c r="L127" s="109" t="s">
        <v>159</v>
      </c>
      <c r="M127" s="254" t="s">
        <v>34</v>
      </c>
      <c r="N127" s="92" t="s">
        <v>34</v>
      </c>
      <c r="O127" s="273">
        <v>188.70000000000002</v>
      </c>
      <c r="P127" s="252">
        <v>0</v>
      </c>
      <c r="Q127" s="252">
        <f t="shared" si="5"/>
        <v>0</v>
      </c>
      <c r="R127" s="55" t="s">
        <v>160</v>
      </c>
    </row>
    <row r="128" spans="10:18" ht="26.25">
      <c r="J128" s="194" t="s">
        <v>62</v>
      </c>
      <c r="K128" s="194" t="s">
        <v>161</v>
      </c>
      <c r="L128" s="113" t="s">
        <v>162</v>
      </c>
      <c r="M128" s="118" t="s">
        <v>34</v>
      </c>
      <c r="N128" s="45" t="s">
        <v>34</v>
      </c>
      <c r="O128" s="220">
        <v>19.400000000000002</v>
      </c>
      <c r="P128" s="252">
        <v>0</v>
      </c>
      <c r="Q128" s="252">
        <f t="shared" si="5"/>
        <v>0</v>
      </c>
      <c r="R128" s="55" t="s">
        <v>163</v>
      </c>
    </row>
    <row r="129" spans="1:18" ht="26.25">
      <c r="A129" s="327"/>
      <c r="B129" s="92"/>
      <c r="C129" s="92"/>
      <c r="D129" s="92"/>
      <c r="E129" s="92"/>
      <c r="F129" s="92"/>
      <c r="G129" s="92"/>
      <c r="H129" s="92"/>
      <c r="I129" s="92"/>
      <c r="J129" s="253" t="s">
        <v>63</v>
      </c>
      <c r="K129" s="253" t="s">
        <v>164</v>
      </c>
      <c r="L129" s="109" t="s">
        <v>165</v>
      </c>
      <c r="M129" s="254" t="s">
        <v>34</v>
      </c>
      <c r="N129" s="92" t="s">
        <v>34</v>
      </c>
      <c r="O129" s="273">
        <v>46.300000000000004</v>
      </c>
      <c r="P129" s="252">
        <v>0</v>
      </c>
      <c r="Q129" s="252">
        <f t="shared" si="5"/>
        <v>0</v>
      </c>
      <c r="R129" s="55" t="s">
        <v>166</v>
      </c>
    </row>
    <row r="130" spans="2:18" ht="26.25">
      <c r="B130" s="265"/>
      <c r="C130" s="265"/>
      <c r="D130" s="265"/>
      <c r="E130" s="265"/>
      <c r="F130" s="265"/>
      <c r="G130" s="265"/>
      <c r="H130" s="265"/>
      <c r="I130" s="265"/>
      <c r="J130" s="218" t="s">
        <v>65</v>
      </c>
      <c r="K130" s="218" t="s">
        <v>167</v>
      </c>
      <c r="L130" s="114" t="s">
        <v>168</v>
      </c>
      <c r="M130" s="264" t="s">
        <v>34</v>
      </c>
      <c r="N130" s="265" t="s">
        <v>34</v>
      </c>
      <c r="O130" s="219">
        <v>32.4</v>
      </c>
      <c r="P130" s="161">
        <v>0</v>
      </c>
      <c r="Q130" s="266">
        <f t="shared" si="5"/>
        <v>0</v>
      </c>
      <c r="R130" s="55" t="s">
        <v>169</v>
      </c>
    </row>
    <row r="131" spans="16:17" ht="12.75">
      <c r="P131" s="30" t="s">
        <v>170</v>
      </c>
      <c r="Q131" s="27">
        <f>SUM(Q123:Q130)</f>
        <v>0</v>
      </c>
    </row>
    <row r="134" ht="12.75">
      <c r="C134" s="45" t="s">
        <v>171</v>
      </c>
    </row>
    <row r="135" spans="10:18" ht="12.75">
      <c r="J135" s="194" t="s">
        <v>19</v>
      </c>
      <c r="K135" s="194" t="s">
        <v>172</v>
      </c>
      <c r="L135" s="113" t="s">
        <v>173</v>
      </c>
      <c r="M135" s="118" t="s">
        <v>39</v>
      </c>
      <c r="N135" s="45" t="s">
        <v>39</v>
      </c>
      <c r="O135" s="220">
        <v>131.4</v>
      </c>
      <c r="P135" s="252">
        <v>0</v>
      </c>
      <c r="Q135" s="252">
        <f>P135*O135</f>
        <v>0</v>
      </c>
      <c r="R135" s="55" t="s">
        <v>174</v>
      </c>
    </row>
    <row r="136" spans="2:18" ht="12.75">
      <c r="B136" s="265"/>
      <c r="C136" s="265"/>
      <c r="D136" s="265"/>
      <c r="E136" s="265"/>
      <c r="F136" s="265"/>
      <c r="G136" s="265"/>
      <c r="H136" s="265"/>
      <c r="I136" s="265"/>
      <c r="J136" s="218" t="s">
        <v>24</v>
      </c>
      <c r="K136" s="218" t="s">
        <v>175</v>
      </c>
      <c r="L136" s="114" t="s">
        <v>176</v>
      </c>
      <c r="M136" s="264" t="s">
        <v>39</v>
      </c>
      <c r="N136" s="265" t="s">
        <v>39</v>
      </c>
      <c r="O136" s="219">
        <v>332</v>
      </c>
      <c r="P136" s="161">
        <v>0</v>
      </c>
      <c r="Q136" s="266">
        <f>P136*O136</f>
        <v>0</v>
      </c>
      <c r="R136" s="55" t="s">
        <v>177</v>
      </c>
    </row>
    <row r="137" spans="16:17" ht="12.75">
      <c r="P137" s="32" t="s">
        <v>178</v>
      </c>
      <c r="Q137" s="27">
        <f>SUM(Q135:Q136)</f>
        <v>0</v>
      </c>
    </row>
    <row r="140" ht="12.75">
      <c r="C140" s="45" t="s">
        <v>179</v>
      </c>
    </row>
    <row r="141" spans="10:17" ht="12.75">
      <c r="J141" s="194" t="s">
        <v>19</v>
      </c>
      <c r="K141" s="194" t="s">
        <v>180</v>
      </c>
      <c r="L141" s="113" t="s">
        <v>181</v>
      </c>
      <c r="M141" s="118" t="s">
        <v>39</v>
      </c>
      <c r="N141" s="45" t="s">
        <v>39</v>
      </c>
      <c r="O141" s="220">
        <v>418.3</v>
      </c>
      <c r="P141" s="252">
        <v>0</v>
      </c>
      <c r="Q141" s="252">
        <f>P141*O141</f>
        <v>0</v>
      </c>
    </row>
    <row r="142" spans="2:17" ht="12.75">
      <c r="B142" s="265"/>
      <c r="C142" s="265"/>
      <c r="D142" s="265"/>
      <c r="E142" s="265"/>
      <c r="F142" s="265"/>
      <c r="G142" s="265"/>
      <c r="H142" s="265"/>
      <c r="I142" s="265"/>
      <c r="J142" s="218" t="s">
        <v>24</v>
      </c>
      <c r="K142" s="218" t="s">
        <v>182</v>
      </c>
      <c r="L142" s="114" t="s">
        <v>183</v>
      </c>
      <c r="M142" s="264" t="s">
        <v>39</v>
      </c>
      <c r="N142" s="265" t="s">
        <v>39</v>
      </c>
      <c r="O142" s="219">
        <v>418.3</v>
      </c>
      <c r="P142" s="161">
        <v>0</v>
      </c>
      <c r="Q142" s="266">
        <f>P142*O142</f>
        <v>0</v>
      </c>
    </row>
    <row r="143" spans="16:17" ht="12.75">
      <c r="P143" s="32" t="s">
        <v>184</v>
      </c>
      <c r="Q143" s="27">
        <f>SUM(Q141:Q142)</f>
        <v>0</v>
      </c>
    </row>
    <row r="144" spans="16:17" ht="12.75">
      <c r="P144" s="32" t="s">
        <v>100</v>
      </c>
      <c r="Q144" s="27">
        <f>Q143+Q137+Q131+Q119</f>
        <v>0</v>
      </c>
    </row>
    <row r="147" ht="12.75">
      <c r="B147" s="45" t="s">
        <v>185</v>
      </c>
    </row>
    <row r="148" spans="3:16" ht="12.75">
      <c r="C148" s="45" t="s">
        <v>186</v>
      </c>
      <c r="P148" s="252">
        <v>0</v>
      </c>
    </row>
    <row r="149" spans="10:17" ht="12.75">
      <c r="J149" s="194" t="s">
        <v>19</v>
      </c>
      <c r="K149" s="194" t="s">
        <v>187</v>
      </c>
      <c r="L149" s="113" t="s">
        <v>188</v>
      </c>
      <c r="M149" s="118" t="s">
        <v>34</v>
      </c>
      <c r="N149" s="45" t="s">
        <v>34</v>
      </c>
      <c r="O149" s="220">
        <v>7.4</v>
      </c>
      <c r="P149" s="252">
        <v>0</v>
      </c>
      <c r="Q149" s="252">
        <f>P149*O149</f>
        <v>0</v>
      </c>
    </row>
    <row r="150" spans="10:17" ht="26.25">
      <c r="J150" s="194" t="s">
        <v>24</v>
      </c>
      <c r="K150" s="194" t="s">
        <v>189</v>
      </c>
      <c r="L150" s="113" t="s">
        <v>190</v>
      </c>
      <c r="M150" s="118" t="s">
        <v>39</v>
      </c>
      <c r="N150" s="45" t="s">
        <v>39</v>
      </c>
      <c r="O150" s="220">
        <v>83.4</v>
      </c>
      <c r="P150" s="252">
        <v>0</v>
      </c>
      <c r="Q150" s="252">
        <f>P150*O150</f>
        <v>0</v>
      </c>
    </row>
    <row r="151" spans="2:17" ht="26.25">
      <c r="B151" s="265"/>
      <c r="C151" s="265"/>
      <c r="D151" s="265"/>
      <c r="E151" s="265"/>
      <c r="F151" s="265"/>
      <c r="G151" s="265"/>
      <c r="H151" s="265"/>
      <c r="I151" s="265"/>
      <c r="J151" s="218" t="s">
        <v>27</v>
      </c>
      <c r="K151" s="218" t="s">
        <v>191</v>
      </c>
      <c r="L151" s="114" t="s">
        <v>192</v>
      </c>
      <c r="M151" s="264" t="s">
        <v>39</v>
      </c>
      <c r="N151" s="265" t="s">
        <v>39</v>
      </c>
      <c r="O151" s="219">
        <v>78.2</v>
      </c>
      <c r="P151" s="161">
        <v>0</v>
      </c>
      <c r="Q151" s="266">
        <f>P151*O151</f>
        <v>0</v>
      </c>
    </row>
    <row r="152" spans="16:17" ht="12.75">
      <c r="P152" s="32" t="s">
        <v>193</v>
      </c>
      <c r="Q152" s="27">
        <f>SUM(Q149:Q151)</f>
        <v>0</v>
      </c>
    </row>
    <row r="155" ht="12.75">
      <c r="C155" s="45" t="s">
        <v>194</v>
      </c>
    </row>
    <row r="156" spans="10:18" ht="26.25">
      <c r="J156" s="194" t="s">
        <v>19</v>
      </c>
      <c r="K156" s="194" t="s">
        <v>255</v>
      </c>
      <c r="L156" s="113" t="s">
        <v>256</v>
      </c>
      <c r="M156" s="118" t="s">
        <v>112</v>
      </c>
      <c r="N156" s="45" t="s">
        <v>112</v>
      </c>
      <c r="O156" s="220">
        <v>9.3</v>
      </c>
      <c r="P156" s="252">
        <v>0</v>
      </c>
      <c r="Q156" s="252">
        <f>P156*O156</f>
        <v>0</v>
      </c>
      <c r="R156" s="55" t="s">
        <v>257</v>
      </c>
    </row>
    <row r="157" spans="10:17" ht="26.25">
      <c r="J157" s="194" t="s">
        <v>24</v>
      </c>
      <c r="K157" s="194" t="s">
        <v>201</v>
      </c>
      <c r="L157" s="113" t="s">
        <v>202</v>
      </c>
      <c r="M157" s="118" t="s">
        <v>112</v>
      </c>
      <c r="N157" s="45" t="s">
        <v>112</v>
      </c>
      <c r="O157" s="220">
        <v>10.8</v>
      </c>
      <c r="P157" s="252">
        <v>0</v>
      </c>
      <c r="Q157" s="252">
        <f>P157*O157</f>
        <v>0</v>
      </c>
    </row>
    <row r="158" spans="2:18" ht="26.25">
      <c r="B158" s="265"/>
      <c r="C158" s="265"/>
      <c r="D158" s="265"/>
      <c r="E158" s="265"/>
      <c r="F158" s="265"/>
      <c r="G158" s="265"/>
      <c r="H158" s="265"/>
      <c r="I158" s="265"/>
      <c r="J158" s="218" t="s">
        <v>27</v>
      </c>
      <c r="K158" s="218" t="s">
        <v>195</v>
      </c>
      <c r="L158" s="114" t="s">
        <v>196</v>
      </c>
      <c r="M158" s="264" t="s">
        <v>112</v>
      </c>
      <c r="N158" s="265" t="s">
        <v>112</v>
      </c>
      <c r="O158" s="219">
        <v>16.6</v>
      </c>
      <c r="P158" s="161">
        <v>0</v>
      </c>
      <c r="Q158" s="266">
        <f>P158*O158</f>
        <v>0</v>
      </c>
      <c r="R158" s="55" t="s">
        <v>197</v>
      </c>
    </row>
    <row r="159" spans="16:17" ht="12.75">
      <c r="P159" s="32" t="s">
        <v>203</v>
      </c>
      <c r="Q159" s="27">
        <f>SUM(Q156:Q158)</f>
        <v>0</v>
      </c>
    </row>
    <row r="162" ht="12.75">
      <c r="C162" s="45" t="s">
        <v>204</v>
      </c>
    </row>
    <row r="163" spans="10:18" ht="26.25">
      <c r="J163" s="194" t="s">
        <v>19</v>
      </c>
      <c r="K163" s="194" t="s">
        <v>205</v>
      </c>
      <c r="L163" s="113" t="s">
        <v>206</v>
      </c>
      <c r="M163" s="118" t="s">
        <v>21</v>
      </c>
      <c r="N163" s="45" t="s">
        <v>22</v>
      </c>
      <c r="O163" s="220">
        <v>1</v>
      </c>
      <c r="P163" s="252">
        <v>0</v>
      </c>
      <c r="Q163" s="252">
        <f aca="true" t="shared" si="6" ref="Q163:Q168">P163*O163</f>
        <v>0</v>
      </c>
      <c r="R163" s="55" t="s">
        <v>207</v>
      </c>
    </row>
    <row r="164" spans="10:17" ht="26.25">
      <c r="J164" s="194" t="s">
        <v>24</v>
      </c>
      <c r="K164" s="194" t="s">
        <v>208</v>
      </c>
      <c r="L164" s="113" t="s">
        <v>209</v>
      </c>
      <c r="M164" s="118" t="s">
        <v>21</v>
      </c>
      <c r="N164" s="45" t="s">
        <v>22</v>
      </c>
      <c r="O164" s="220">
        <v>1</v>
      </c>
      <c r="P164" s="252">
        <v>0</v>
      </c>
      <c r="Q164" s="252">
        <f t="shared" si="6"/>
        <v>0</v>
      </c>
    </row>
    <row r="165" spans="10:18" ht="26.25">
      <c r="J165" s="194" t="s">
        <v>27</v>
      </c>
      <c r="K165" s="194" t="s">
        <v>258</v>
      </c>
      <c r="L165" s="113" t="s">
        <v>259</v>
      </c>
      <c r="M165" s="118" t="s">
        <v>21</v>
      </c>
      <c r="N165" s="45" t="s">
        <v>22</v>
      </c>
      <c r="O165" s="220">
        <v>1</v>
      </c>
      <c r="P165" s="252">
        <v>0</v>
      </c>
      <c r="Q165" s="252">
        <f t="shared" si="6"/>
        <v>0</v>
      </c>
      <c r="R165" s="55" t="s">
        <v>260</v>
      </c>
    </row>
    <row r="166" spans="10:17" ht="39">
      <c r="J166" s="194" t="s">
        <v>28</v>
      </c>
      <c r="K166" s="194" t="s">
        <v>213</v>
      </c>
      <c r="L166" s="113" t="s">
        <v>214</v>
      </c>
      <c r="M166" s="118" t="s">
        <v>21</v>
      </c>
      <c r="N166" s="45" t="s">
        <v>22</v>
      </c>
      <c r="O166" s="220">
        <v>1</v>
      </c>
      <c r="P166" s="252">
        <v>0</v>
      </c>
      <c r="Q166" s="252">
        <f t="shared" si="6"/>
        <v>0</v>
      </c>
    </row>
    <row r="167" spans="10:18" ht="12.75">
      <c r="J167" s="194" t="s">
        <v>29</v>
      </c>
      <c r="K167" s="194" t="s">
        <v>215</v>
      </c>
      <c r="L167" s="113" t="s">
        <v>216</v>
      </c>
      <c r="M167" s="118" t="s">
        <v>21</v>
      </c>
      <c r="N167" s="45" t="s">
        <v>22</v>
      </c>
      <c r="O167" s="220">
        <v>1</v>
      </c>
      <c r="P167" s="252">
        <v>0</v>
      </c>
      <c r="Q167" s="252">
        <f t="shared" si="6"/>
        <v>0</v>
      </c>
      <c r="R167" s="55" t="s">
        <v>217</v>
      </c>
    </row>
    <row r="168" spans="2:18" ht="12.75">
      <c r="B168" s="265"/>
      <c r="C168" s="265"/>
      <c r="D168" s="265"/>
      <c r="E168" s="265"/>
      <c r="F168" s="265"/>
      <c r="G168" s="265"/>
      <c r="H168" s="265"/>
      <c r="I168" s="265"/>
      <c r="J168" s="218" t="s">
        <v>62</v>
      </c>
      <c r="K168" s="218" t="s">
        <v>218</v>
      </c>
      <c r="L168" s="114" t="s">
        <v>219</v>
      </c>
      <c r="M168" s="264" t="s">
        <v>21</v>
      </c>
      <c r="N168" s="265" t="s">
        <v>22</v>
      </c>
      <c r="O168" s="219">
        <v>1</v>
      </c>
      <c r="P168" s="161">
        <v>0</v>
      </c>
      <c r="Q168" s="266">
        <f t="shared" si="6"/>
        <v>0</v>
      </c>
      <c r="R168" s="55" t="s">
        <v>220</v>
      </c>
    </row>
    <row r="169" spans="16:17" ht="12.75">
      <c r="P169" s="32" t="s">
        <v>221</v>
      </c>
      <c r="Q169" s="27">
        <f>SUM(Q163:Q168)</f>
        <v>0</v>
      </c>
    </row>
    <row r="172" ht="12.75">
      <c r="C172" s="45" t="s">
        <v>222</v>
      </c>
    </row>
    <row r="173" spans="10:17" ht="26.25">
      <c r="J173" s="194" t="s">
        <v>19</v>
      </c>
      <c r="K173" s="194" t="s">
        <v>223</v>
      </c>
      <c r="L173" s="113" t="s">
        <v>224</v>
      </c>
      <c r="M173" s="118" t="s">
        <v>21</v>
      </c>
      <c r="N173" s="45" t="s">
        <v>22</v>
      </c>
      <c r="O173" s="220">
        <v>1</v>
      </c>
      <c r="P173" s="252">
        <v>0</v>
      </c>
      <c r="Q173" s="252">
        <f aca="true" t="shared" si="7" ref="Q173:Q178">P173*O173</f>
        <v>0</v>
      </c>
    </row>
    <row r="174" spans="10:17" ht="26.25">
      <c r="J174" s="194" t="s">
        <v>24</v>
      </c>
      <c r="K174" s="194" t="s">
        <v>225</v>
      </c>
      <c r="L174" s="113" t="s">
        <v>226</v>
      </c>
      <c r="M174" s="118" t="s">
        <v>21</v>
      </c>
      <c r="N174" s="45" t="s">
        <v>22</v>
      </c>
      <c r="O174" s="220">
        <v>1</v>
      </c>
      <c r="P174" s="252">
        <v>0</v>
      </c>
      <c r="Q174" s="252">
        <f t="shared" si="7"/>
        <v>0</v>
      </c>
    </row>
    <row r="175" spans="10:17" ht="39">
      <c r="J175" s="194" t="s">
        <v>27</v>
      </c>
      <c r="K175" s="194" t="s">
        <v>227</v>
      </c>
      <c r="L175" s="113" t="s">
        <v>228</v>
      </c>
      <c r="M175" s="118" t="s">
        <v>21</v>
      </c>
      <c r="N175" s="45" t="s">
        <v>22</v>
      </c>
      <c r="O175" s="220">
        <v>1</v>
      </c>
      <c r="P175" s="252">
        <v>0</v>
      </c>
      <c r="Q175" s="252">
        <f t="shared" si="7"/>
        <v>0</v>
      </c>
    </row>
    <row r="176" spans="2:17" ht="26.25">
      <c r="B176" s="256"/>
      <c r="C176" s="256"/>
      <c r="D176" s="256"/>
      <c r="E176" s="256"/>
      <c r="F176" s="256"/>
      <c r="G176" s="256"/>
      <c r="H176" s="256"/>
      <c r="I176" s="256"/>
      <c r="J176" s="135" t="s">
        <v>28</v>
      </c>
      <c r="K176" s="135" t="s">
        <v>280</v>
      </c>
      <c r="L176" s="329" t="s">
        <v>281</v>
      </c>
      <c r="M176" s="330" t="s">
        <v>21</v>
      </c>
      <c r="N176" s="256" t="s">
        <v>22</v>
      </c>
      <c r="O176" s="260">
        <v>2</v>
      </c>
      <c r="P176" s="46">
        <v>0</v>
      </c>
      <c r="Q176" s="46">
        <f t="shared" si="7"/>
        <v>0</v>
      </c>
    </row>
    <row r="177" spans="2:17" ht="26.25">
      <c r="B177" s="259"/>
      <c r="C177" s="259"/>
      <c r="D177" s="259"/>
      <c r="E177" s="259"/>
      <c r="F177" s="259"/>
      <c r="G177" s="259"/>
      <c r="H177" s="259"/>
      <c r="I177" s="259"/>
      <c r="J177" s="217" t="s">
        <v>29</v>
      </c>
      <c r="K177" s="217" t="s">
        <v>229</v>
      </c>
      <c r="L177" s="216" t="s">
        <v>230</v>
      </c>
      <c r="M177" s="258" t="s">
        <v>21</v>
      </c>
      <c r="N177" s="259" t="s">
        <v>22</v>
      </c>
      <c r="O177" s="260">
        <v>2</v>
      </c>
      <c r="P177" s="261">
        <v>0</v>
      </c>
      <c r="Q177" s="46">
        <f t="shared" si="7"/>
        <v>0</v>
      </c>
    </row>
    <row r="178" spans="2:24" ht="26.25">
      <c r="B178" s="265"/>
      <c r="C178" s="265"/>
      <c r="D178" s="265"/>
      <c r="E178" s="265"/>
      <c r="F178" s="265"/>
      <c r="G178" s="265"/>
      <c r="H178" s="265"/>
      <c r="I178" s="265"/>
      <c r="J178" s="218" t="s">
        <v>62</v>
      </c>
      <c r="K178" s="218" t="s">
        <v>2464</v>
      </c>
      <c r="L178" s="114" t="s">
        <v>2465</v>
      </c>
      <c r="M178" s="264" t="s">
        <v>21</v>
      </c>
      <c r="N178" s="265" t="s">
        <v>22</v>
      </c>
      <c r="O178" s="219">
        <v>1</v>
      </c>
      <c r="P178" s="161">
        <v>0</v>
      </c>
      <c r="Q178" s="266">
        <f t="shared" si="7"/>
        <v>0</v>
      </c>
      <c r="U178" s="77">
        <v>71512</v>
      </c>
      <c r="V178" s="77">
        <v>30840</v>
      </c>
      <c r="X178" s="77">
        <v>23449</v>
      </c>
    </row>
    <row r="179" spans="16:17" ht="12.75">
      <c r="P179" s="32" t="s">
        <v>231</v>
      </c>
      <c r="Q179" s="27">
        <f>SUM(Q173:Q178)</f>
        <v>0</v>
      </c>
    </row>
    <row r="180" spans="16:17" ht="12.75">
      <c r="P180" s="32" t="s">
        <v>232</v>
      </c>
      <c r="Q180" s="27">
        <f>Q179+Q169+Q159+Q152</f>
        <v>0</v>
      </c>
    </row>
    <row r="183" ht="12.75">
      <c r="B183" s="45" t="s">
        <v>233</v>
      </c>
    </row>
    <row r="184" spans="10:18" ht="26.25">
      <c r="J184" s="194" t="s">
        <v>19</v>
      </c>
      <c r="K184" s="194" t="s">
        <v>234</v>
      </c>
      <c r="L184" s="113" t="s">
        <v>235</v>
      </c>
      <c r="M184" s="118" t="s">
        <v>112</v>
      </c>
      <c r="N184" s="45" t="s">
        <v>112</v>
      </c>
      <c r="O184" s="220">
        <v>124</v>
      </c>
      <c r="P184" s="252">
        <v>0</v>
      </c>
      <c r="Q184" s="252">
        <f>P184*O184</f>
        <v>0</v>
      </c>
      <c r="R184" s="55" t="s">
        <v>236</v>
      </c>
    </row>
    <row r="185" spans="2:18" ht="26.25">
      <c r="B185" s="265"/>
      <c r="C185" s="265"/>
      <c r="D185" s="265"/>
      <c r="E185" s="265"/>
      <c r="F185" s="265"/>
      <c r="G185" s="265"/>
      <c r="H185" s="265"/>
      <c r="I185" s="265"/>
      <c r="J185" s="218" t="s">
        <v>24</v>
      </c>
      <c r="K185" s="218" t="s">
        <v>237</v>
      </c>
      <c r="L185" s="114" t="s">
        <v>238</v>
      </c>
      <c r="M185" s="264" t="s">
        <v>21</v>
      </c>
      <c r="N185" s="265" t="s">
        <v>22</v>
      </c>
      <c r="O185" s="219">
        <v>1</v>
      </c>
      <c r="P185" s="161">
        <v>0</v>
      </c>
      <c r="Q185" s="266">
        <f>P185*O185</f>
        <v>0</v>
      </c>
      <c r="R185" s="55" t="s">
        <v>239</v>
      </c>
    </row>
    <row r="186" spans="16:17" ht="12.75">
      <c r="P186" s="32" t="s">
        <v>240</v>
      </c>
      <c r="Q186" s="27">
        <f>SUM(Q184:Q185)</f>
        <v>0</v>
      </c>
    </row>
    <row r="189" ht="12.75">
      <c r="B189" s="45" t="s">
        <v>241</v>
      </c>
    </row>
    <row r="190" spans="2:18" ht="12.75">
      <c r="B190" s="265"/>
      <c r="C190" s="265"/>
      <c r="D190" s="265"/>
      <c r="E190" s="265"/>
      <c r="F190" s="265"/>
      <c r="G190" s="265"/>
      <c r="H190" s="265"/>
      <c r="I190" s="265"/>
      <c r="J190" s="218" t="s">
        <v>19</v>
      </c>
      <c r="K190" s="218" t="s">
        <v>243</v>
      </c>
      <c r="L190" s="114" t="s">
        <v>244</v>
      </c>
      <c r="M190" s="264" t="s">
        <v>30</v>
      </c>
      <c r="N190" s="265" t="s">
        <v>31</v>
      </c>
      <c r="O190" s="219">
        <v>30</v>
      </c>
      <c r="P190" s="393">
        <v>55</v>
      </c>
      <c r="Q190" s="266">
        <f>P190*O190</f>
        <v>1650</v>
      </c>
      <c r="R190" s="55" t="s">
        <v>245</v>
      </c>
    </row>
    <row r="191" spans="16:17" ht="12.75">
      <c r="P191" s="32" t="s">
        <v>246</v>
      </c>
      <c r="Q191" s="27">
        <f>SUM(Q190:Q190)</f>
        <v>1650</v>
      </c>
    </row>
    <row r="193" spans="16:17" ht="17.25">
      <c r="P193" s="56" t="s">
        <v>261</v>
      </c>
      <c r="Q193" s="12">
        <f>Q191+Q186+Q180+Q144+Q108</f>
        <v>1650</v>
      </c>
    </row>
    <row r="196" spans="2:20" ht="17.25">
      <c r="B196" s="2" t="s">
        <v>262</v>
      </c>
      <c r="C196" s="6"/>
      <c r="D196" s="6"/>
      <c r="E196" s="6"/>
      <c r="F196" s="6"/>
      <c r="G196" s="6"/>
      <c r="H196" s="6"/>
      <c r="I196" s="6"/>
      <c r="J196" s="98"/>
      <c r="K196" s="98"/>
      <c r="L196" s="107"/>
      <c r="M196" s="15"/>
      <c r="N196" s="6"/>
      <c r="O196" s="21"/>
      <c r="P196" s="12"/>
      <c r="R196" s="8"/>
      <c r="S196" s="8"/>
      <c r="T196" s="8"/>
    </row>
    <row r="197" spans="1:20" ht="17.25">
      <c r="A197" s="2"/>
      <c r="B197" s="6"/>
      <c r="C197" s="6"/>
      <c r="D197" s="6"/>
      <c r="E197" s="6"/>
      <c r="F197" s="6"/>
      <c r="G197" s="6"/>
      <c r="H197" s="6"/>
      <c r="I197" s="6"/>
      <c r="J197" s="98"/>
      <c r="K197" s="98"/>
      <c r="L197" s="107"/>
      <c r="M197" s="15"/>
      <c r="N197" s="6"/>
      <c r="O197" s="21"/>
      <c r="P197" s="12"/>
      <c r="R197" s="8"/>
      <c r="S197" s="8"/>
      <c r="T197" s="8"/>
    </row>
    <row r="198" ht="12.75">
      <c r="B198" s="45" t="s">
        <v>18</v>
      </c>
    </row>
    <row r="199" ht="12.75">
      <c r="C199" s="45" t="s">
        <v>115</v>
      </c>
    </row>
    <row r="200" spans="10:18" ht="12.75">
      <c r="J200" s="194" t="s">
        <v>19</v>
      </c>
      <c r="K200" s="194" t="s">
        <v>116</v>
      </c>
      <c r="L200" s="113" t="s">
        <v>117</v>
      </c>
      <c r="M200" s="118" t="s">
        <v>118</v>
      </c>
      <c r="N200" s="45" t="s">
        <v>119</v>
      </c>
      <c r="O200" s="220">
        <v>0.5</v>
      </c>
      <c r="P200" s="252">
        <v>0</v>
      </c>
      <c r="Q200" s="252">
        <f>P200*O200</f>
        <v>0</v>
      </c>
      <c r="R200" s="55" t="s">
        <v>120</v>
      </c>
    </row>
    <row r="201" spans="1:18" ht="12.75">
      <c r="A201" s="327"/>
      <c r="B201" s="265"/>
      <c r="C201" s="265"/>
      <c r="D201" s="265"/>
      <c r="E201" s="265"/>
      <c r="F201" s="265"/>
      <c r="G201" s="265"/>
      <c r="H201" s="265"/>
      <c r="I201" s="265"/>
      <c r="J201" s="218" t="s">
        <v>24</v>
      </c>
      <c r="K201" s="218" t="s">
        <v>121</v>
      </c>
      <c r="L201" s="114" t="s">
        <v>122</v>
      </c>
      <c r="M201" s="264" t="s">
        <v>21</v>
      </c>
      <c r="N201" s="265" t="s">
        <v>22</v>
      </c>
      <c r="O201" s="219">
        <v>14</v>
      </c>
      <c r="P201" s="161">
        <v>0</v>
      </c>
      <c r="Q201" s="266">
        <f>P201*O201</f>
        <v>0</v>
      </c>
      <c r="R201" s="55" t="s">
        <v>123</v>
      </c>
    </row>
    <row r="202" spans="1:17" ht="12.75">
      <c r="A202" s="327"/>
      <c r="B202" s="92"/>
      <c r="C202" s="92"/>
      <c r="D202" s="92"/>
      <c r="E202" s="92"/>
      <c r="F202" s="92"/>
      <c r="G202" s="92"/>
      <c r="H202" s="92"/>
      <c r="I202" s="92"/>
      <c r="J202" s="253"/>
      <c r="K202" s="253"/>
      <c r="L202" s="109"/>
      <c r="M202" s="254"/>
      <c r="N202" s="92"/>
      <c r="P202" s="32" t="s">
        <v>124</v>
      </c>
      <c r="Q202" s="27">
        <f>SUM(Q200:Q201)</f>
        <v>0</v>
      </c>
    </row>
    <row r="203" spans="1:17" ht="12.75">
      <c r="A203" s="327"/>
      <c r="B203" s="92"/>
      <c r="C203" s="92"/>
      <c r="D203" s="92"/>
      <c r="E203" s="92"/>
      <c r="F203" s="92"/>
      <c r="G203" s="92"/>
      <c r="H203" s="92"/>
      <c r="I203" s="92"/>
      <c r="J203" s="253"/>
      <c r="K203" s="253"/>
      <c r="L203" s="109"/>
      <c r="M203" s="254"/>
      <c r="N203" s="92"/>
      <c r="P203" s="32" t="s">
        <v>99</v>
      </c>
      <c r="Q203" s="27">
        <f>Q202</f>
        <v>0</v>
      </c>
    </row>
    <row r="204" spans="1:16" ht="12.75">
      <c r="A204" s="327"/>
      <c r="B204" s="92"/>
      <c r="C204" s="92"/>
      <c r="D204" s="92"/>
      <c r="E204" s="92"/>
      <c r="F204" s="92"/>
      <c r="G204" s="92"/>
      <c r="H204" s="92"/>
      <c r="I204" s="92"/>
      <c r="J204" s="253"/>
      <c r="K204" s="253"/>
      <c r="L204" s="109"/>
      <c r="M204" s="254"/>
      <c r="N204" s="92"/>
      <c r="P204" s="255"/>
    </row>
    <row r="205" spans="1:16" ht="12.75">
      <c r="A205" s="327"/>
      <c r="B205" s="92"/>
      <c r="C205" s="92"/>
      <c r="D205" s="92"/>
      <c r="E205" s="92"/>
      <c r="F205" s="92"/>
      <c r="G205" s="92"/>
      <c r="H205" s="92"/>
      <c r="I205" s="92"/>
      <c r="J205" s="253"/>
      <c r="K205" s="253"/>
      <c r="L205" s="109"/>
      <c r="M205" s="254"/>
      <c r="N205" s="92"/>
      <c r="P205" s="255"/>
    </row>
    <row r="206" ht="12.75">
      <c r="B206" s="45" t="s">
        <v>32</v>
      </c>
    </row>
    <row r="207" ht="12.75">
      <c r="C207" s="45" t="s">
        <v>125</v>
      </c>
    </row>
    <row r="208" spans="1:19" ht="52.5">
      <c r="A208" s="327"/>
      <c r="B208" s="92"/>
      <c r="C208" s="92"/>
      <c r="D208" s="92"/>
      <c r="E208" s="92"/>
      <c r="F208" s="92"/>
      <c r="G208" s="92"/>
      <c r="H208" s="92"/>
      <c r="I208" s="92"/>
      <c r="J208" s="253" t="s">
        <v>19</v>
      </c>
      <c r="K208" s="253" t="s">
        <v>126</v>
      </c>
      <c r="L208" s="109" t="s">
        <v>127</v>
      </c>
      <c r="M208" s="254" t="s">
        <v>34</v>
      </c>
      <c r="N208" s="92" t="s">
        <v>34</v>
      </c>
      <c r="O208" s="220">
        <v>52.6</v>
      </c>
      <c r="P208" s="255">
        <v>0</v>
      </c>
      <c r="Q208" s="252">
        <f aca="true" t="shared" si="8" ref="Q208:Q213">P208*O208</f>
        <v>0</v>
      </c>
      <c r="R208" s="55" t="s">
        <v>128</v>
      </c>
      <c r="S208" s="55" t="s">
        <v>129</v>
      </c>
    </row>
    <row r="209" spans="1:18" ht="39">
      <c r="A209" s="327"/>
      <c r="B209" s="92"/>
      <c r="C209" s="92"/>
      <c r="D209" s="92"/>
      <c r="E209" s="92"/>
      <c r="F209" s="92"/>
      <c r="G209" s="92"/>
      <c r="H209" s="92"/>
      <c r="I209" s="92"/>
      <c r="J209" s="253" t="s">
        <v>24</v>
      </c>
      <c r="K209" s="253" t="s">
        <v>130</v>
      </c>
      <c r="L209" s="109" t="s">
        <v>131</v>
      </c>
      <c r="M209" s="254" t="s">
        <v>34</v>
      </c>
      <c r="N209" s="92" t="s">
        <v>34</v>
      </c>
      <c r="O209" s="220">
        <v>20.5</v>
      </c>
      <c r="P209" s="255">
        <v>0</v>
      </c>
      <c r="Q209" s="252">
        <f t="shared" si="8"/>
        <v>0</v>
      </c>
      <c r="R209" s="55" t="s">
        <v>132</v>
      </c>
    </row>
    <row r="210" spans="1:18" ht="26.25">
      <c r="A210" s="327"/>
      <c r="B210" s="92"/>
      <c r="C210" s="92"/>
      <c r="D210" s="92"/>
      <c r="E210" s="92"/>
      <c r="F210" s="92"/>
      <c r="G210" s="92"/>
      <c r="H210" s="92"/>
      <c r="I210" s="92"/>
      <c r="J210" s="253" t="s">
        <v>27</v>
      </c>
      <c r="K210" s="253" t="s">
        <v>133</v>
      </c>
      <c r="L210" s="109" t="s">
        <v>134</v>
      </c>
      <c r="M210" s="254" t="s">
        <v>34</v>
      </c>
      <c r="N210" s="92" t="s">
        <v>34</v>
      </c>
      <c r="O210" s="220">
        <v>224</v>
      </c>
      <c r="P210" s="255">
        <v>0</v>
      </c>
      <c r="Q210" s="252">
        <f t="shared" si="8"/>
        <v>0</v>
      </c>
      <c r="R210" s="55" t="s">
        <v>135</v>
      </c>
    </row>
    <row r="211" spans="1:18" ht="12.75">
      <c r="A211" s="327"/>
      <c r="B211" s="92"/>
      <c r="C211" s="92"/>
      <c r="D211" s="92"/>
      <c r="E211" s="92"/>
      <c r="F211" s="92"/>
      <c r="G211" s="92"/>
      <c r="H211" s="92"/>
      <c r="I211" s="92"/>
      <c r="J211" s="253" t="s">
        <v>28</v>
      </c>
      <c r="K211" s="253" t="s">
        <v>136</v>
      </c>
      <c r="L211" s="109" t="s">
        <v>137</v>
      </c>
      <c r="M211" s="254" t="s">
        <v>34</v>
      </c>
      <c r="N211" s="92" t="s">
        <v>34</v>
      </c>
      <c r="O211" s="220">
        <v>522</v>
      </c>
      <c r="P211" s="255">
        <v>0</v>
      </c>
      <c r="Q211" s="252">
        <f t="shared" si="8"/>
        <v>0</v>
      </c>
      <c r="R211" s="55" t="s">
        <v>138</v>
      </c>
    </row>
    <row r="212" spans="1:18" ht="12.75">
      <c r="A212" s="327"/>
      <c r="B212" s="92"/>
      <c r="C212" s="92"/>
      <c r="D212" s="92"/>
      <c r="E212" s="92"/>
      <c r="F212" s="92"/>
      <c r="G212" s="92"/>
      <c r="H212" s="92"/>
      <c r="I212" s="92"/>
      <c r="J212" s="253" t="s">
        <v>29</v>
      </c>
      <c r="K212" s="253" t="s">
        <v>139</v>
      </c>
      <c r="L212" s="109" t="s">
        <v>140</v>
      </c>
      <c r="M212" s="254" t="s">
        <v>34</v>
      </c>
      <c r="N212" s="92" t="s">
        <v>34</v>
      </c>
      <c r="O212" s="220">
        <v>36.6</v>
      </c>
      <c r="P212" s="255">
        <v>0</v>
      </c>
      <c r="Q212" s="252">
        <f t="shared" si="8"/>
        <v>0</v>
      </c>
      <c r="R212" s="55" t="s">
        <v>141</v>
      </c>
    </row>
    <row r="213" spans="1:18" ht="12.75">
      <c r="A213" s="327"/>
      <c r="B213" s="265"/>
      <c r="C213" s="265"/>
      <c r="D213" s="265"/>
      <c r="E213" s="265"/>
      <c r="F213" s="265"/>
      <c r="G213" s="265"/>
      <c r="H213" s="265"/>
      <c r="I213" s="265"/>
      <c r="J213" s="218" t="s">
        <v>62</v>
      </c>
      <c r="K213" s="218" t="s">
        <v>142</v>
      </c>
      <c r="L213" s="114" t="s">
        <v>143</v>
      </c>
      <c r="M213" s="264" t="s">
        <v>39</v>
      </c>
      <c r="N213" s="265" t="s">
        <v>39</v>
      </c>
      <c r="O213" s="219">
        <v>488.70000000000005</v>
      </c>
      <c r="P213" s="161">
        <v>0</v>
      </c>
      <c r="Q213" s="266">
        <f t="shared" si="8"/>
        <v>0</v>
      </c>
      <c r="R213" s="55" t="s">
        <v>144</v>
      </c>
    </row>
    <row r="214" spans="1:17" ht="12.75">
      <c r="A214" s="327"/>
      <c r="B214" s="92"/>
      <c r="C214" s="92"/>
      <c r="D214" s="92"/>
      <c r="E214" s="92"/>
      <c r="F214" s="92"/>
      <c r="G214" s="92"/>
      <c r="H214" s="92"/>
      <c r="I214" s="92"/>
      <c r="J214" s="253"/>
      <c r="K214" s="253"/>
      <c r="L214" s="109"/>
      <c r="M214" s="254"/>
      <c r="N214" s="92"/>
      <c r="O214" s="273"/>
      <c r="P214" s="32" t="s">
        <v>145</v>
      </c>
      <c r="Q214" s="27">
        <f>SUM(Q208:Q213)</f>
        <v>0</v>
      </c>
    </row>
    <row r="215" spans="1:16" ht="12.75">
      <c r="A215" s="327"/>
      <c r="B215" s="92"/>
      <c r="C215" s="92"/>
      <c r="D215" s="92"/>
      <c r="E215" s="92"/>
      <c r="F215" s="92"/>
      <c r="G215" s="92"/>
      <c r="H215" s="92"/>
      <c r="I215" s="92"/>
      <c r="J215" s="253"/>
      <c r="K215" s="253"/>
      <c r="L215" s="109"/>
      <c r="M215" s="254"/>
      <c r="N215" s="92"/>
      <c r="O215" s="273"/>
      <c r="P215" s="255"/>
    </row>
    <row r="216" spans="1:16" ht="12.75">
      <c r="A216" s="327"/>
      <c r="B216" s="92"/>
      <c r="C216" s="92"/>
      <c r="D216" s="92"/>
      <c r="E216" s="92"/>
      <c r="F216" s="92"/>
      <c r="G216" s="92"/>
      <c r="H216" s="92"/>
      <c r="I216" s="92"/>
      <c r="J216" s="253"/>
      <c r="K216" s="253"/>
      <c r="L216" s="109"/>
      <c r="M216" s="254"/>
      <c r="N216" s="92"/>
      <c r="O216" s="273"/>
      <c r="P216" s="255"/>
    </row>
    <row r="217" spans="1:16" ht="12.75">
      <c r="A217" s="327"/>
      <c r="B217" s="92"/>
      <c r="C217" s="92" t="s">
        <v>146</v>
      </c>
      <c r="D217" s="92"/>
      <c r="E217" s="92"/>
      <c r="F217" s="92"/>
      <c r="G217" s="92"/>
      <c r="H217" s="92"/>
      <c r="I217" s="92"/>
      <c r="J217" s="253"/>
      <c r="K217" s="253"/>
      <c r="L217" s="109"/>
      <c r="M217" s="254"/>
      <c r="N217" s="92"/>
      <c r="O217" s="273"/>
      <c r="P217" s="255"/>
    </row>
    <row r="218" spans="1:18" ht="12.75">
      <c r="A218" s="327"/>
      <c r="B218" s="92"/>
      <c r="C218" s="92"/>
      <c r="D218" s="92"/>
      <c r="E218" s="92"/>
      <c r="F218" s="92"/>
      <c r="G218" s="92"/>
      <c r="H218" s="92"/>
      <c r="I218" s="92"/>
      <c r="J218" s="253" t="s">
        <v>19</v>
      </c>
      <c r="K218" s="253" t="s">
        <v>147</v>
      </c>
      <c r="L218" s="109" t="s">
        <v>148</v>
      </c>
      <c r="M218" s="254" t="s">
        <v>34</v>
      </c>
      <c r="N218" s="92" t="s">
        <v>34</v>
      </c>
      <c r="O218" s="273">
        <v>5.800000000000001</v>
      </c>
      <c r="P218" s="255">
        <v>0</v>
      </c>
      <c r="Q218" s="252">
        <f aca="true" t="shared" si="9" ref="Q218:Q225">P218*O218</f>
        <v>0</v>
      </c>
      <c r="R218" s="55" t="s">
        <v>149</v>
      </c>
    </row>
    <row r="219" spans="1:18" ht="26.25">
      <c r="A219" s="327"/>
      <c r="B219" s="92"/>
      <c r="C219" s="92"/>
      <c r="D219" s="92"/>
      <c r="E219" s="92"/>
      <c r="F219" s="92"/>
      <c r="G219" s="92"/>
      <c r="H219" s="92"/>
      <c r="I219" s="92"/>
      <c r="J219" s="253" t="s">
        <v>24</v>
      </c>
      <c r="K219" s="253" t="s">
        <v>161</v>
      </c>
      <c r="L219" s="109" t="s">
        <v>162</v>
      </c>
      <c r="M219" s="254" t="s">
        <v>34</v>
      </c>
      <c r="N219" s="92" t="s">
        <v>34</v>
      </c>
      <c r="O219" s="273">
        <v>16.7</v>
      </c>
      <c r="P219" s="255">
        <v>0</v>
      </c>
      <c r="Q219" s="252">
        <f t="shared" si="9"/>
        <v>0</v>
      </c>
      <c r="R219" s="55" t="s">
        <v>163</v>
      </c>
    </row>
    <row r="220" spans="1:17" ht="26.25">
      <c r="A220" s="327"/>
      <c r="B220" s="92"/>
      <c r="C220" s="92"/>
      <c r="D220" s="92"/>
      <c r="E220" s="92"/>
      <c r="F220" s="92"/>
      <c r="G220" s="92"/>
      <c r="H220" s="92"/>
      <c r="I220" s="92"/>
      <c r="J220" s="253" t="s">
        <v>27</v>
      </c>
      <c r="K220" s="253" t="s">
        <v>150</v>
      </c>
      <c r="L220" s="109" t="s">
        <v>151</v>
      </c>
      <c r="M220" s="254" t="s">
        <v>34</v>
      </c>
      <c r="N220" s="92" t="s">
        <v>34</v>
      </c>
      <c r="O220" s="273">
        <v>22.6</v>
      </c>
      <c r="P220" s="255">
        <v>0</v>
      </c>
      <c r="Q220" s="252">
        <f t="shared" si="9"/>
        <v>0</v>
      </c>
    </row>
    <row r="221" spans="1:18" ht="26.25">
      <c r="A221" s="327"/>
      <c r="B221" s="92"/>
      <c r="C221" s="92"/>
      <c r="D221" s="92"/>
      <c r="E221" s="92"/>
      <c r="F221" s="92"/>
      <c r="G221" s="92"/>
      <c r="H221" s="92"/>
      <c r="I221" s="92"/>
      <c r="J221" s="253" t="s">
        <v>28</v>
      </c>
      <c r="K221" s="253" t="s">
        <v>152</v>
      </c>
      <c r="L221" s="109" t="s">
        <v>153</v>
      </c>
      <c r="M221" s="254" t="s">
        <v>34</v>
      </c>
      <c r="N221" s="92" t="s">
        <v>34</v>
      </c>
      <c r="O221" s="273">
        <v>41.800000000000004</v>
      </c>
      <c r="P221" s="255">
        <v>0</v>
      </c>
      <c r="Q221" s="252">
        <f t="shared" si="9"/>
        <v>0</v>
      </c>
      <c r="R221" s="55" t="s">
        <v>154</v>
      </c>
    </row>
    <row r="222" spans="1:18" ht="26.25">
      <c r="A222" s="327"/>
      <c r="B222" s="92"/>
      <c r="C222" s="92"/>
      <c r="D222" s="92"/>
      <c r="E222" s="92"/>
      <c r="F222" s="92"/>
      <c r="G222" s="92"/>
      <c r="H222" s="92"/>
      <c r="I222" s="92"/>
      <c r="J222" s="253" t="s">
        <v>29</v>
      </c>
      <c r="K222" s="253" t="s">
        <v>155</v>
      </c>
      <c r="L222" s="109" t="s">
        <v>263</v>
      </c>
      <c r="M222" s="254" t="s">
        <v>34</v>
      </c>
      <c r="N222" s="92" t="s">
        <v>34</v>
      </c>
      <c r="O222" s="273">
        <v>292.40000000000003</v>
      </c>
      <c r="P222" s="255">
        <v>0</v>
      </c>
      <c r="Q222" s="252">
        <f t="shared" si="9"/>
        <v>0</v>
      </c>
      <c r="R222" s="55" t="s">
        <v>157</v>
      </c>
    </row>
    <row r="223" spans="1:18" ht="26.25">
      <c r="A223" s="327"/>
      <c r="B223" s="92"/>
      <c r="C223" s="92"/>
      <c r="D223" s="92"/>
      <c r="E223" s="92"/>
      <c r="F223" s="92"/>
      <c r="G223" s="92"/>
      <c r="H223" s="92"/>
      <c r="I223" s="92"/>
      <c r="J223" s="253" t="s">
        <v>62</v>
      </c>
      <c r="K223" s="253" t="s">
        <v>158</v>
      </c>
      <c r="L223" s="109" t="s">
        <v>159</v>
      </c>
      <c r="M223" s="254" t="s">
        <v>34</v>
      </c>
      <c r="N223" s="92" t="s">
        <v>34</v>
      </c>
      <c r="O223" s="273">
        <v>206.70000000000002</v>
      </c>
      <c r="P223" s="255">
        <v>0</v>
      </c>
      <c r="Q223" s="252">
        <f t="shared" si="9"/>
        <v>0</v>
      </c>
      <c r="R223" s="55" t="s">
        <v>160</v>
      </c>
    </row>
    <row r="224" spans="10:18" ht="26.25">
      <c r="J224" s="194" t="s">
        <v>63</v>
      </c>
      <c r="K224" s="194" t="s">
        <v>164</v>
      </c>
      <c r="L224" s="113" t="s">
        <v>165</v>
      </c>
      <c r="M224" s="118" t="s">
        <v>34</v>
      </c>
      <c r="N224" s="45" t="s">
        <v>34</v>
      </c>
      <c r="O224" s="220">
        <v>39.1</v>
      </c>
      <c r="P224" s="252">
        <v>0</v>
      </c>
      <c r="Q224" s="252">
        <f t="shared" si="9"/>
        <v>0</v>
      </c>
      <c r="R224" s="55" t="s">
        <v>166</v>
      </c>
    </row>
    <row r="225" spans="1:18" ht="26.25">
      <c r="A225" s="327"/>
      <c r="B225" s="265"/>
      <c r="C225" s="265"/>
      <c r="D225" s="265"/>
      <c r="E225" s="265"/>
      <c r="F225" s="265"/>
      <c r="G225" s="265"/>
      <c r="H225" s="265"/>
      <c r="I225" s="265"/>
      <c r="J225" s="218" t="s">
        <v>65</v>
      </c>
      <c r="K225" s="218" t="s">
        <v>167</v>
      </c>
      <c r="L225" s="114" t="s">
        <v>264</v>
      </c>
      <c r="M225" s="264" t="s">
        <v>34</v>
      </c>
      <c r="N225" s="265" t="s">
        <v>34</v>
      </c>
      <c r="O225" s="343">
        <v>25.200000000000003</v>
      </c>
      <c r="P225" s="161">
        <v>0</v>
      </c>
      <c r="Q225" s="266">
        <f t="shared" si="9"/>
        <v>0</v>
      </c>
      <c r="R225" s="55" t="s">
        <v>169</v>
      </c>
    </row>
    <row r="226" spans="1:17" ht="12.75">
      <c r="A226" s="327"/>
      <c r="B226" s="92"/>
      <c r="C226" s="92"/>
      <c r="D226" s="92"/>
      <c r="E226" s="92"/>
      <c r="F226" s="92"/>
      <c r="G226" s="92"/>
      <c r="H226" s="92"/>
      <c r="I226" s="92"/>
      <c r="J226" s="253"/>
      <c r="K226" s="253"/>
      <c r="L226" s="109"/>
      <c r="M226" s="254"/>
      <c r="N226" s="92"/>
      <c r="O226" s="273"/>
      <c r="P226" s="30" t="s">
        <v>170</v>
      </c>
      <c r="Q226" s="27">
        <f>SUM(Q218:Q225)</f>
        <v>0</v>
      </c>
    </row>
    <row r="227" spans="1:16" ht="12.75">
      <c r="A227" s="327"/>
      <c r="B227" s="92"/>
      <c r="C227" s="92"/>
      <c r="D227" s="92"/>
      <c r="E227" s="92"/>
      <c r="F227" s="92"/>
      <c r="G227" s="92"/>
      <c r="H227" s="92"/>
      <c r="I227" s="92"/>
      <c r="J227" s="253"/>
      <c r="K227" s="253"/>
      <c r="L227" s="109"/>
      <c r="M227" s="254"/>
      <c r="N227" s="92"/>
      <c r="O227" s="273"/>
      <c r="P227" s="255"/>
    </row>
    <row r="228" spans="1:16" ht="12.75">
      <c r="A228" s="327"/>
      <c r="B228" s="92"/>
      <c r="C228" s="92"/>
      <c r="D228" s="92"/>
      <c r="E228" s="92"/>
      <c r="F228" s="92"/>
      <c r="G228" s="92"/>
      <c r="H228" s="92"/>
      <c r="I228" s="92"/>
      <c r="J228" s="253"/>
      <c r="K228" s="253"/>
      <c r="L228" s="109"/>
      <c r="M228" s="254"/>
      <c r="N228" s="92"/>
      <c r="O228" s="273"/>
      <c r="P228" s="255"/>
    </row>
    <row r="229" ht="12.75">
      <c r="C229" s="45" t="s">
        <v>171</v>
      </c>
    </row>
    <row r="230" spans="10:18" ht="12.75">
      <c r="J230" s="194" t="s">
        <v>19</v>
      </c>
      <c r="K230" s="194" t="s">
        <v>172</v>
      </c>
      <c r="L230" s="113" t="s">
        <v>173</v>
      </c>
      <c r="M230" s="118" t="s">
        <v>39</v>
      </c>
      <c r="N230" s="45" t="s">
        <v>39</v>
      </c>
      <c r="O230" s="220">
        <v>121.2</v>
      </c>
      <c r="P230" s="252">
        <v>0</v>
      </c>
      <c r="Q230" s="252">
        <f>P230*O230</f>
        <v>0</v>
      </c>
      <c r="R230" s="55" t="s">
        <v>174</v>
      </c>
    </row>
    <row r="231" spans="2:18" ht="12.75">
      <c r="B231" s="265"/>
      <c r="C231" s="265"/>
      <c r="D231" s="265"/>
      <c r="E231" s="265"/>
      <c r="F231" s="265"/>
      <c r="G231" s="265"/>
      <c r="H231" s="265"/>
      <c r="I231" s="265"/>
      <c r="J231" s="218" t="s">
        <v>24</v>
      </c>
      <c r="K231" s="218" t="s">
        <v>175</v>
      </c>
      <c r="L231" s="114" t="s">
        <v>176</v>
      </c>
      <c r="M231" s="264" t="s">
        <v>39</v>
      </c>
      <c r="N231" s="265" t="s">
        <v>39</v>
      </c>
      <c r="O231" s="343">
        <v>296</v>
      </c>
      <c r="P231" s="161">
        <v>0</v>
      </c>
      <c r="Q231" s="266">
        <f>P231*O231</f>
        <v>0</v>
      </c>
      <c r="R231" s="55" t="s">
        <v>177</v>
      </c>
    </row>
    <row r="232" spans="16:17" ht="12.75">
      <c r="P232" s="32" t="s">
        <v>178</v>
      </c>
      <c r="Q232" s="27">
        <f>SUM(Q230:Q231)</f>
        <v>0</v>
      </c>
    </row>
    <row r="235" ht="12.75">
      <c r="C235" s="45" t="s">
        <v>179</v>
      </c>
    </row>
    <row r="236" spans="10:17" ht="12.75">
      <c r="J236" s="194" t="s">
        <v>19</v>
      </c>
      <c r="K236" s="194" t="s">
        <v>180</v>
      </c>
      <c r="L236" s="113" t="s">
        <v>181</v>
      </c>
      <c r="M236" s="118" t="s">
        <v>39</v>
      </c>
      <c r="N236" s="45" t="s">
        <v>39</v>
      </c>
      <c r="O236" s="220">
        <v>459.6</v>
      </c>
      <c r="P236" s="252">
        <v>0</v>
      </c>
      <c r="Q236" s="252">
        <f>P236*O236</f>
        <v>0</v>
      </c>
    </row>
    <row r="237" spans="2:17" ht="12.75">
      <c r="B237" s="262"/>
      <c r="C237" s="262"/>
      <c r="D237" s="262"/>
      <c r="E237" s="262"/>
      <c r="F237" s="262"/>
      <c r="G237" s="262"/>
      <c r="H237" s="262"/>
      <c r="I237" s="262"/>
      <c r="J237" s="142" t="s">
        <v>24</v>
      </c>
      <c r="K237" s="142" t="s">
        <v>182</v>
      </c>
      <c r="L237" s="142" t="s">
        <v>183</v>
      </c>
      <c r="M237" s="312" t="s">
        <v>39</v>
      </c>
      <c r="N237" s="262" t="s">
        <v>39</v>
      </c>
      <c r="O237" s="219">
        <v>459.6</v>
      </c>
      <c r="P237" s="266">
        <v>0</v>
      </c>
      <c r="Q237" s="266">
        <f>P237*O237</f>
        <v>0</v>
      </c>
    </row>
    <row r="238" spans="16:17" ht="12.75">
      <c r="P238" s="32" t="s">
        <v>184</v>
      </c>
      <c r="Q238" s="27">
        <f>SUM(Q236:Q237)</f>
        <v>0</v>
      </c>
    </row>
    <row r="239" spans="16:17" ht="12.75">
      <c r="P239" s="32" t="s">
        <v>100</v>
      </c>
      <c r="Q239" s="27">
        <f>Q238+Q232+Q226+Q214</f>
        <v>0</v>
      </c>
    </row>
    <row r="242" ht="12.75">
      <c r="B242" s="45" t="s">
        <v>185</v>
      </c>
    </row>
    <row r="243" ht="12.75">
      <c r="C243" s="45" t="s">
        <v>186</v>
      </c>
    </row>
    <row r="244" spans="10:17" ht="12.75">
      <c r="J244" s="194" t="s">
        <v>19</v>
      </c>
      <c r="K244" s="194" t="s">
        <v>187</v>
      </c>
      <c r="L244" s="113" t="s">
        <v>188</v>
      </c>
      <c r="M244" s="118" t="s">
        <v>34</v>
      </c>
      <c r="N244" s="45" t="s">
        <v>34</v>
      </c>
      <c r="O244" s="220">
        <v>9.3</v>
      </c>
      <c r="P244" s="252">
        <v>0</v>
      </c>
      <c r="Q244" s="252">
        <f>P244*O244</f>
        <v>0</v>
      </c>
    </row>
    <row r="245" spans="10:17" ht="26.25">
      <c r="J245" s="194" t="s">
        <v>24</v>
      </c>
      <c r="K245" s="194" t="s">
        <v>189</v>
      </c>
      <c r="L245" s="113" t="s">
        <v>190</v>
      </c>
      <c r="M245" s="118" t="s">
        <v>39</v>
      </c>
      <c r="N245" s="45" t="s">
        <v>39</v>
      </c>
      <c r="O245" s="220">
        <v>90.10000000000001</v>
      </c>
      <c r="P245" s="252">
        <v>0</v>
      </c>
      <c r="Q245" s="252">
        <f>P245*O245</f>
        <v>0</v>
      </c>
    </row>
    <row r="246" spans="2:17" ht="26.25">
      <c r="B246" s="262"/>
      <c r="C246" s="262"/>
      <c r="D246" s="262"/>
      <c r="E246" s="262"/>
      <c r="F246" s="262"/>
      <c r="G246" s="262"/>
      <c r="H246" s="262"/>
      <c r="I246" s="262"/>
      <c r="J246" s="142" t="s">
        <v>27</v>
      </c>
      <c r="K246" s="142" t="s">
        <v>191</v>
      </c>
      <c r="L246" s="331" t="s">
        <v>192</v>
      </c>
      <c r="M246" s="312" t="s">
        <v>39</v>
      </c>
      <c r="N246" s="262" t="s">
        <v>39</v>
      </c>
      <c r="O246" s="219">
        <v>51.400000000000006</v>
      </c>
      <c r="P246" s="266">
        <v>0</v>
      </c>
      <c r="Q246" s="266">
        <f>P246*O246</f>
        <v>0</v>
      </c>
    </row>
    <row r="247" spans="16:17" ht="12.75">
      <c r="P247" s="32" t="s">
        <v>193</v>
      </c>
      <c r="Q247" s="27">
        <f>SUM(Q244:Q246)</f>
        <v>0</v>
      </c>
    </row>
    <row r="250" ht="12.75">
      <c r="C250" s="45" t="s">
        <v>194</v>
      </c>
    </row>
    <row r="251" spans="10:17" ht="26.25">
      <c r="J251" s="194" t="s">
        <v>19</v>
      </c>
      <c r="K251" s="194" t="s">
        <v>265</v>
      </c>
      <c r="L251" s="113" t="s">
        <v>266</v>
      </c>
      <c r="M251" s="118" t="s">
        <v>112</v>
      </c>
      <c r="N251" s="45" t="s">
        <v>112</v>
      </c>
      <c r="O251" s="220">
        <v>9.3</v>
      </c>
      <c r="P251" s="252">
        <v>0</v>
      </c>
      <c r="Q251" s="252">
        <f>P251*O251</f>
        <v>0</v>
      </c>
    </row>
    <row r="252" spans="10:18" ht="26.25">
      <c r="J252" s="194" t="s">
        <v>24</v>
      </c>
      <c r="K252" s="194" t="s">
        <v>195</v>
      </c>
      <c r="L252" s="113" t="s">
        <v>196</v>
      </c>
      <c r="M252" s="118" t="s">
        <v>112</v>
      </c>
      <c r="N252" s="45" t="s">
        <v>112</v>
      </c>
      <c r="O252" s="220">
        <v>7.7</v>
      </c>
      <c r="P252" s="252">
        <v>0</v>
      </c>
      <c r="Q252" s="252">
        <f>P252*O252</f>
        <v>0</v>
      </c>
      <c r="R252" s="55" t="s">
        <v>197</v>
      </c>
    </row>
    <row r="253" spans="2:18" ht="26.25">
      <c r="B253" s="262"/>
      <c r="C253" s="262"/>
      <c r="D253" s="262"/>
      <c r="E253" s="262"/>
      <c r="F253" s="262"/>
      <c r="G253" s="262"/>
      <c r="H253" s="262"/>
      <c r="I253" s="262"/>
      <c r="J253" s="142" t="s">
        <v>27</v>
      </c>
      <c r="K253" s="142" t="s">
        <v>198</v>
      </c>
      <c r="L253" s="331" t="s">
        <v>199</v>
      </c>
      <c r="M253" s="312" t="s">
        <v>112</v>
      </c>
      <c r="N253" s="262" t="s">
        <v>112</v>
      </c>
      <c r="O253" s="219">
        <v>9.6</v>
      </c>
      <c r="P253" s="266">
        <v>0</v>
      </c>
      <c r="Q253" s="266">
        <f>P253*O253</f>
        <v>0</v>
      </c>
      <c r="R253" s="55" t="s">
        <v>200</v>
      </c>
    </row>
    <row r="254" spans="16:17" ht="12.75">
      <c r="P254" s="32" t="s">
        <v>203</v>
      </c>
      <c r="Q254" s="27">
        <f>SUM(Q251:Q253)</f>
        <v>0</v>
      </c>
    </row>
    <row r="257" ht="12.75">
      <c r="C257" s="45" t="s">
        <v>204</v>
      </c>
    </row>
    <row r="258" spans="10:18" ht="26.25">
      <c r="J258" s="194" t="s">
        <v>19</v>
      </c>
      <c r="K258" s="194" t="s">
        <v>205</v>
      </c>
      <c r="L258" s="113" t="s">
        <v>206</v>
      </c>
      <c r="M258" s="118" t="s">
        <v>21</v>
      </c>
      <c r="N258" s="45" t="s">
        <v>22</v>
      </c>
      <c r="O258" s="220">
        <v>1</v>
      </c>
      <c r="P258" s="252">
        <v>0</v>
      </c>
      <c r="Q258" s="252">
        <f aca="true" t="shared" si="10" ref="Q258:Q263">P258*O258</f>
        <v>0</v>
      </c>
      <c r="R258" s="55" t="s">
        <v>207</v>
      </c>
    </row>
    <row r="259" spans="10:17" ht="26.25">
      <c r="J259" s="194" t="s">
        <v>24</v>
      </c>
      <c r="K259" s="194" t="s">
        <v>208</v>
      </c>
      <c r="L259" s="113" t="s">
        <v>209</v>
      </c>
      <c r="M259" s="118" t="s">
        <v>21</v>
      </c>
      <c r="N259" s="45" t="s">
        <v>22</v>
      </c>
      <c r="O259" s="220">
        <v>1</v>
      </c>
      <c r="P259" s="252">
        <v>0</v>
      </c>
      <c r="Q259" s="252">
        <f t="shared" si="10"/>
        <v>0</v>
      </c>
    </row>
    <row r="260" spans="10:18" ht="26.25">
      <c r="J260" s="194" t="s">
        <v>27</v>
      </c>
      <c r="K260" s="194" t="s">
        <v>210</v>
      </c>
      <c r="L260" s="113" t="s">
        <v>267</v>
      </c>
      <c r="M260" s="118" t="s">
        <v>21</v>
      </c>
      <c r="N260" s="45" t="s">
        <v>22</v>
      </c>
      <c r="O260" s="220">
        <v>1</v>
      </c>
      <c r="P260" s="252">
        <v>0</v>
      </c>
      <c r="Q260" s="252">
        <f t="shared" si="10"/>
        <v>0</v>
      </c>
      <c r="R260" s="55" t="s">
        <v>212</v>
      </c>
    </row>
    <row r="261" spans="10:17" ht="39">
      <c r="J261" s="194" t="s">
        <v>28</v>
      </c>
      <c r="K261" s="194" t="s">
        <v>268</v>
      </c>
      <c r="L261" s="113" t="s">
        <v>269</v>
      </c>
      <c r="M261" s="118" t="s">
        <v>21</v>
      </c>
      <c r="N261" s="45" t="s">
        <v>22</v>
      </c>
      <c r="O261" s="220">
        <v>1</v>
      </c>
      <c r="P261" s="252">
        <v>0</v>
      </c>
      <c r="Q261" s="252">
        <f t="shared" si="10"/>
        <v>0</v>
      </c>
    </row>
    <row r="262" spans="10:18" ht="12.75">
      <c r="J262" s="194" t="s">
        <v>29</v>
      </c>
      <c r="K262" s="194" t="s">
        <v>215</v>
      </c>
      <c r="L262" s="113" t="s">
        <v>216</v>
      </c>
      <c r="M262" s="118" t="s">
        <v>21</v>
      </c>
      <c r="N262" s="45" t="s">
        <v>22</v>
      </c>
      <c r="O262" s="220">
        <v>1</v>
      </c>
      <c r="P262" s="252">
        <v>0</v>
      </c>
      <c r="Q262" s="252">
        <f t="shared" si="10"/>
        <v>0</v>
      </c>
      <c r="R262" s="55" t="s">
        <v>217</v>
      </c>
    </row>
    <row r="263" spans="2:18" ht="12.75">
      <c r="B263" s="262"/>
      <c r="C263" s="262"/>
      <c r="D263" s="262"/>
      <c r="E263" s="262"/>
      <c r="F263" s="262"/>
      <c r="G263" s="262"/>
      <c r="H263" s="262"/>
      <c r="I263" s="262"/>
      <c r="J263" s="142" t="s">
        <v>62</v>
      </c>
      <c r="K263" s="142" t="s">
        <v>218</v>
      </c>
      <c r="L263" s="331" t="s">
        <v>219</v>
      </c>
      <c r="M263" s="312" t="s">
        <v>21</v>
      </c>
      <c r="N263" s="262" t="s">
        <v>22</v>
      </c>
      <c r="O263" s="219">
        <v>1</v>
      </c>
      <c r="P263" s="266">
        <v>0</v>
      </c>
      <c r="Q263" s="266">
        <f t="shared" si="10"/>
        <v>0</v>
      </c>
      <c r="R263" s="55" t="s">
        <v>220</v>
      </c>
    </row>
    <row r="264" spans="16:17" ht="12.75">
      <c r="P264" s="32" t="s">
        <v>221</v>
      </c>
      <c r="Q264" s="27">
        <f>SUM(Q258:Q263)</f>
        <v>0</v>
      </c>
    </row>
    <row r="267" ht="12.75">
      <c r="C267" s="45" t="s">
        <v>222</v>
      </c>
    </row>
    <row r="268" spans="10:17" ht="26.25">
      <c r="J268" s="194" t="s">
        <v>19</v>
      </c>
      <c r="K268" s="194" t="s">
        <v>223</v>
      </c>
      <c r="L268" s="113" t="s">
        <v>224</v>
      </c>
      <c r="M268" s="118" t="s">
        <v>21</v>
      </c>
      <c r="N268" s="45" t="s">
        <v>22</v>
      </c>
      <c r="O268" s="220">
        <v>1</v>
      </c>
      <c r="P268" s="252">
        <v>0</v>
      </c>
      <c r="Q268" s="252">
        <f aca="true" t="shared" si="11" ref="Q268:Q273">P268*O268</f>
        <v>0</v>
      </c>
    </row>
    <row r="269" spans="10:17" ht="26.25">
      <c r="J269" s="194" t="s">
        <v>24</v>
      </c>
      <c r="K269" s="194" t="s">
        <v>225</v>
      </c>
      <c r="L269" s="113" t="s">
        <v>226</v>
      </c>
      <c r="M269" s="118" t="s">
        <v>21</v>
      </c>
      <c r="N269" s="45" t="s">
        <v>22</v>
      </c>
      <c r="O269" s="220">
        <v>1</v>
      </c>
      <c r="P269" s="252">
        <v>0</v>
      </c>
      <c r="Q269" s="252">
        <f t="shared" si="11"/>
        <v>0</v>
      </c>
    </row>
    <row r="270" spans="10:17" ht="39">
      <c r="J270" s="194" t="s">
        <v>27</v>
      </c>
      <c r="K270" s="194" t="s">
        <v>227</v>
      </c>
      <c r="L270" s="113" t="s">
        <v>228</v>
      </c>
      <c r="M270" s="118" t="s">
        <v>21</v>
      </c>
      <c r="N270" s="45" t="s">
        <v>22</v>
      </c>
      <c r="O270" s="220">
        <v>1</v>
      </c>
      <c r="P270" s="252">
        <v>0</v>
      </c>
      <c r="Q270" s="252">
        <f t="shared" si="11"/>
        <v>0</v>
      </c>
    </row>
    <row r="271" spans="2:17" ht="26.25">
      <c r="B271" s="256"/>
      <c r="C271" s="256"/>
      <c r="D271" s="256"/>
      <c r="E271" s="256"/>
      <c r="F271" s="256"/>
      <c r="G271" s="256"/>
      <c r="H271" s="256"/>
      <c r="I271" s="256"/>
      <c r="J271" s="135" t="s">
        <v>28</v>
      </c>
      <c r="K271" s="135" t="s">
        <v>280</v>
      </c>
      <c r="L271" s="329" t="s">
        <v>281</v>
      </c>
      <c r="M271" s="330" t="s">
        <v>21</v>
      </c>
      <c r="N271" s="256" t="s">
        <v>22</v>
      </c>
      <c r="O271" s="260">
        <v>1</v>
      </c>
      <c r="P271" s="46">
        <v>0</v>
      </c>
      <c r="Q271" s="46">
        <f t="shared" si="11"/>
        <v>0</v>
      </c>
    </row>
    <row r="272" spans="2:20" s="321" customFormat="1" ht="26.25">
      <c r="B272" s="256"/>
      <c r="C272" s="256"/>
      <c r="D272" s="256"/>
      <c r="E272" s="256"/>
      <c r="F272" s="256"/>
      <c r="G272" s="256"/>
      <c r="H272" s="256"/>
      <c r="I272" s="256"/>
      <c r="J272" s="135" t="s">
        <v>29</v>
      </c>
      <c r="K272" s="135" t="s">
        <v>229</v>
      </c>
      <c r="L272" s="329" t="s">
        <v>230</v>
      </c>
      <c r="M272" s="330" t="s">
        <v>21</v>
      </c>
      <c r="N272" s="256" t="s">
        <v>22</v>
      </c>
      <c r="O272" s="260">
        <v>2</v>
      </c>
      <c r="P272" s="46">
        <v>0</v>
      </c>
      <c r="Q272" s="46">
        <f t="shared" si="11"/>
        <v>0</v>
      </c>
      <c r="R272" s="274"/>
      <c r="S272" s="274"/>
      <c r="T272" s="274"/>
    </row>
    <row r="273" spans="2:24" ht="26.25">
      <c r="B273" s="265"/>
      <c r="C273" s="265"/>
      <c r="D273" s="265"/>
      <c r="E273" s="265"/>
      <c r="F273" s="265"/>
      <c r="G273" s="265"/>
      <c r="H273" s="265"/>
      <c r="I273" s="265"/>
      <c r="J273" s="218" t="s">
        <v>62</v>
      </c>
      <c r="K273" s="218" t="s">
        <v>1364</v>
      </c>
      <c r="L273" s="114" t="s">
        <v>1365</v>
      </c>
      <c r="M273" s="264" t="s">
        <v>21</v>
      </c>
      <c r="N273" s="265" t="s">
        <v>22</v>
      </c>
      <c r="O273" s="219">
        <v>1</v>
      </c>
      <c r="P273" s="161">
        <v>0</v>
      </c>
      <c r="Q273" s="266">
        <f t="shared" si="11"/>
        <v>0</v>
      </c>
      <c r="U273" s="77">
        <v>71512</v>
      </c>
      <c r="V273" s="77">
        <v>30840</v>
      </c>
      <c r="X273" s="77">
        <v>23449</v>
      </c>
    </row>
    <row r="274" spans="16:17" ht="12.75">
      <c r="P274" s="32" t="s">
        <v>231</v>
      </c>
      <c r="Q274" s="27">
        <f>SUM(Q268:Q273)</f>
        <v>0</v>
      </c>
    </row>
    <row r="275" spans="16:17" ht="12.75">
      <c r="P275" s="32" t="s">
        <v>232</v>
      </c>
      <c r="Q275" s="27">
        <f>Q274+Q264+Q254+Q247</f>
        <v>0</v>
      </c>
    </row>
    <row r="278" ht="12.75">
      <c r="B278" s="45" t="s">
        <v>233</v>
      </c>
    </row>
    <row r="279" spans="10:18" ht="26.25">
      <c r="J279" s="194" t="s">
        <v>19</v>
      </c>
      <c r="K279" s="194" t="s">
        <v>234</v>
      </c>
      <c r="L279" s="113" t="s">
        <v>235</v>
      </c>
      <c r="M279" s="118" t="s">
        <v>112</v>
      </c>
      <c r="N279" s="45" t="s">
        <v>112</v>
      </c>
      <c r="O279" s="220">
        <v>187</v>
      </c>
      <c r="P279" s="252">
        <v>0</v>
      </c>
      <c r="Q279" s="252">
        <f>P279*O279</f>
        <v>0</v>
      </c>
      <c r="R279" s="55" t="s">
        <v>236</v>
      </c>
    </row>
    <row r="280" spans="2:18" ht="26.25">
      <c r="B280" s="262"/>
      <c r="C280" s="262"/>
      <c r="D280" s="262"/>
      <c r="E280" s="262"/>
      <c r="F280" s="262"/>
      <c r="G280" s="262"/>
      <c r="H280" s="262"/>
      <c r="I280" s="262"/>
      <c r="J280" s="142" t="s">
        <v>24</v>
      </c>
      <c r="K280" s="142" t="s">
        <v>237</v>
      </c>
      <c r="L280" s="331" t="s">
        <v>238</v>
      </c>
      <c r="M280" s="312" t="s">
        <v>21</v>
      </c>
      <c r="N280" s="262" t="s">
        <v>22</v>
      </c>
      <c r="O280" s="219">
        <v>1</v>
      </c>
      <c r="P280" s="266">
        <v>0</v>
      </c>
      <c r="Q280" s="266">
        <f>P280*O280</f>
        <v>0</v>
      </c>
      <c r="R280" s="55" t="s">
        <v>239</v>
      </c>
    </row>
    <row r="281" spans="16:17" ht="12.75">
      <c r="P281" s="32" t="s">
        <v>240</v>
      </c>
      <c r="Q281" s="27">
        <f>SUM(Q279:Q280)</f>
        <v>0</v>
      </c>
    </row>
    <row r="284" ht="12.75">
      <c r="B284" s="45" t="s">
        <v>241</v>
      </c>
    </row>
    <row r="285" spans="2:18" ht="12.75">
      <c r="B285" s="262"/>
      <c r="C285" s="262"/>
      <c r="D285" s="262"/>
      <c r="E285" s="262"/>
      <c r="F285" s="262"/>
      <c r="G285" s="262"/>
      <c r="H285" s="262"/>
      <c r="I285" s="262"/>
      <c r="J285" s="142" t="s">
        <v>19</v>
      </c>
      <c r="K285" s="142" t="s">
        <v>243</v>
      </c>
      <c r="L285" s="331" t="s">
        <v>244</v>
      </c>
      <c r="M285" s="312" t="s">
        <v>30</v>
      </c>
      <c r="N285" s="262" t="s">
        <v>31</v>
      </c>
      <c r="O285" s="219">
        <v>30</v>
      </c>
      <c r="P285" s="392">
        <v>55</v>
      </c>
      <c r="Q285" s="266">
        <f>P285*O285</f>
        <v>1650</v>
      </c>
      <c r="R285" s="55" t="s">
        <v>245</v>
      </c>
    </row>
    <row r="286" spans="16:17" ht="12.75">
      <c r="P286" s="32" t="s">
        <v>246</v>
      </c>
      <c r="Q286" s="252">
        <f>SUM(Q285:Q285)</f>
        <v>1650</v>
      </c>
    </row>
    <row r="288" spans="16:17" ht="17.25">
      <c r="P288" s="56" t="s">
        <v>270</v>
      </c>
      <c r="Q288" s="12">
        <f>Q286+Q281+Q275+Q239+Q203</f>
        <v>1650</v>
      </c>
    </row>
    <row r="291" spans="2:20" ht="17.25">
      <c r="B291" s="2" t="s">
        <v>271</v>
      </c>
      <c r="C291" s="6"/>
      <c r="D291" s="6"/>
      <c r="E291" s="6"/>
      <c r="F291" s="6"/>
      <c r="G291" s="6"/>
      <c r="H291" s="6"/>
      <c r="I291" s="6"/>
      <c r="J291" s="98"/>
      <c r="K291" s="98"/>
      <c r="L291" s="107"/>
      <c r="M291" s="15"/>
      <c r="N291" s="6"/>
      <c r="O291" s="21"/>
      <c r="P291" s="12"/>
      <c r="R291" s="8"/>
      <c r="S291" s="8"/>
      <c r="T291" s="8"/>
    </row>
    <row r="292" spans="1:20" ht="17.25">
      <c r="A292" s="2"/>
      <c r="B292" s="6"/>
      <c r="C292" s="6"/>
      <c r="D292" s="6"/>
      <c r="E292" s="6"/>
      <c r="F292" s="6"/>
      <c r="G292" s="6"/>
      <c r="H292" s="6"/>
      <c r="I292" s="6"/>
      <c r="J292" s="98"/>
      <c r="K292" s="98"/>
      <c r="L292" s="107"/>
      <c r="M292" s="15"/>
      <c r="N292" s="6"/>
      <c r="O292" s="21"/>
      <c r="P292" s="12"/>
      <c r="R292" s="8"/>
      <c r="S292" s="8"/>
      <c r="T292" s="8"/>
    </row>
    <row r="293" ht="12.75">
      <c r="B293" s="45" t="s">
        <v>18</v>
      </c>
    </row>
    <row r="294" ht="12.75">
      <c r="C294" s="45" t="s">
        <v>115</v>
      </c>
    </row>
    <row r="295" spans="10:18" ht="12.75">
      <c r="J295" s="194" t="s">
        <v>19</v>
      </c>
      <c r="K295" s="194" t="s">
        <v>116</v>
      </c>
      <c r="L295" s="113" t="s">
        <v>117</v>
      </c>
      <c r="M295" s="118" t="s">
        <v>118</v>
      </c>
      <c r="N295" s="45" t="s">
        <v>119</v>
      </c>
      <c r="O295" s="220">
        <v>0.5</v>
      </c>
      <c r="P295" s="252">
        <v>0</v>
      </c>
      <c r="Q295" s="252">
        <f>P295*O295</f>
        <v>0</v>
      </c>
      <c r="R295" s="55" t="s">
        <v>120</v>
      </c>
    </row>
    <row r="296" spans="1:18" ht="12.75">
      <c r="A296" s="327"/>
      <c r="B296" s="262"/>
      <c r="C296" s="262"/>
      <c r="D296" s="262"/>
      <c r="E296" s="262"/>
      <c r="F296" s="262"/>
      <c r="G296" s="262"/>
      <c r="H296" s="262"/>
      <c r="I296" s="262"/>
      <c r="J296" s="142" t="s">
        <v>24</v>
      </c>
      <c r="K296" s="142" t="s">
        <v>121</v>
      </c>
      <c r="L296" s="331" t="s">
        <v>122</v>
      </c>
      <c r="M296" s="312" t="s">
        <v>21</v>
      </c>
      <c r="N296" s="262" t="s">
        <v>22</v>
      </c>
      <c r="O296" s="219">
        <v>8</v>
      </c>
      <c r="P296" s="266">
        <v>0</v>
      </c>
      <c r="Q296" s="266">
        <f>P296*O296</f>
        <v>0</v>
      </c>
      <c r="R296" s="55" t="s">
        <v>123</v>
      </c>
    </row>
    <row r="297" spans="1:17" ht="12.75">
      <c r="A297" s="327"/>
      <c r="B297" s="92"/>
      <c r="C297" s="92"/>
      <c r="D297" s="92"/>
      <c r="E297" s="92"/>
      <c r="F297" s="92"/>
      <c r="G297" s="92"/>
      <c r="H297" s="92"/>
      <c r="I297" s="92"/>
      <c r="J297" s="253"/>
      <c r="K297" s="253"/>
      <c r="L297" s="109"/>
      <c r="M297" s="254"/>
      <c r="N297" s="92"/>
      <c r="P297" s="32" t="s">
        <v>124</v>
      </c>
      <c r="Q297" s="27">
        <f>SUM(Q295:Q296)</f>
        <v>0</v>
      </c>
    </row>
    <row r="298" spans="1:17" ht="12.75">
      <c r="A298" s="327"/>
      <c r="B298" s="92"/>
      <c r="C298" s="92"/>
      <c r="D298" s="92"/>
      <c r="E298" s="92"/>
      <c r="F298" s="92"/>
      <c r="G298" s="92"/>
      <c r="H298" s="92"/>
      <c r="I298" s="92"/>
      <c r="J298" s="253"/>
      <c r="K298" s="253"/>
      <c r="L298" s="109"/>
      <c r="M298" s="254"/>
      <c r="N298" s="92"/>
      <c r="P298" s="32" t="s">
        <v>99</v>
      </c>
      <c r="Q298" s="27">
        <f>Q297</f>
        <v>0</v>
      </c>
    </row>
    <row r="299" spans="1:16" ht="12.75">
      <c r="A299" s="327"/>
      <c r="B299" s="92"/>
      <c r="C299" s="92"/>
      <c r="D299" s="92"/>
      <c r="E299" s="92"/>
      <c r="F299" s="92"/>
      <c r="G299" s="92"/>
      <c r="H299" s="92"/>
      <c r="I299" s="92"/>
      <c r="J299" s="253"/>
      <c r="K299" s="253"/>
      <c r="L299" s="109"/>
      <c r="M299" s="254"/>
      <c r="N299" s="92"/>
      <c r="P299" s="255"/>
    </row>
    <row r="300" spans="1:16" ht="12.75">
      <c r="A300" s="327"/>
      <c r="B300" s="92"/>
      <c r="C300" s="92"/>
      <c r="D300" s="92"/>
      <c r="E300" s="92"/>
      <c r="F300" s="92"/>
      <c r="G300" s="92"/>
      <c r="H300" s="92"/>
      <c r="I300" s="92"/>
      <c r="J300" s="253"/>
      <c r="K300" s="253"/>
      <c r="L300" s="109"/>
      <c r="M300" s="254"/>
      <c r="N300" s="92"/>
      <c r="P300" s="255"/>
    </row>
    <row r="301" ht="12.75">
      <c r="B301" s="45" t="s">
        <v>32</v>
      </c>
    </row>
    <row r="302" ht="12.75">
      <c r="C302" s="45" t="s">
        <v>125</v>
      </c>
    </row>
    <row r="303" spans="1:18" ht="12.75">
      <c r="A303" s="327"/>
      <c r="B303" s="92"/>
      <c r="C303" s="92"/>
      <c r="D303" s="92"/>
      <c r="E303" s="92"/>
      <c r="F303" s="92"/>
      <c r="G303" s="92"/>
      <c r="H303" s="92"/>
      <c r="I303" s="92"/>
      <c r="J303" s="253" t="s">
        <v>19</v>
      </c>
      <c r="K303" s="253" t="s">
        <v>272</v>
      </c>
      <c r="L303" s="109" t="s">
        <v>273</v>
      </c>
      <c r="M303" s="254" t="s">
        <v>34</v>
      </c>
      <c r="N303" s="92" t="s">
        <v>34</v>
      </c>
      <c r="O303" s="220">
        <v>530</v>
      </c>
      <c r="P303" s="255">
        <v>0</v>
      </c>
      <c r="Q303" s="252">
        <f>P303*O303</f>
        <v>0</v>
      </c>
      <c r="R303" s="55" t="s">
        <v>274</v>
      </c>
    </row>
    <row r="304" spans="1:18" ht="12.75">
      <c r="A304" s="327"/>
      <c r="B304" s="262"/>
      <c r="C304" s="262"/>
      <c r="D304" s="262"/>
      <c r="E304" s="262"/>
      <c r="F304" s="262"/>
      <c r="G304" s="262"/>
      <c r="H304" s="262"/>
      <c r="I304" s="262"/>
      <c r="J304" s="142" t="s">
        <v>24</v>
      </c>
      <c r="K304" s="142" t="s">
        <v>142</v>
      </c>
      <c r="L304" s="331" t="s">
        <v>143</v>
      </c>
      <c r="M304" s="312" t="s">
        <v>39</v>
      </c>
      <c r="N304" s="262" t="s">
        <v>39</v>
      </c>
      <c r="O304" s="219">
        <v>646</v>
      </c>
      <c r="P304" s="266">
        <v>0</v>
      </c>
      <c r="Q304" s="266">
        <f>P304*O304</f>
        <v>0</v>
      </c>
      <c r="R304" s="55" t="s">
        <v>144</v>
      </c>
    </row>
    <row r="305" spans="1:17" ht="12.75">
      <c r="A305" s="327"/>
      <c r="B305" s="92"/>
      <c r="C305" s="92"/>
      <c r="D305" s="92"/>
      <c r="E305" s="92"/>
      <c r="F305" s="92"/>
      <c r="G305" s="92"/>
      <c r="H305" s="92"/>
      <c r="I305" s="92"/>
      <c r="J305" s="253"/>
      <c r="K305" s="253"/>
      <c r="L305" s="109"/>
      <c r="M305" s="254"/>
      <c r="N305" s="92"/>
      <c r="P305" s="32" t="s">
        <v>145</v>
      </c>
      <c r="Q305" s="27">
        <f>SUM(Q303:Q304)</f>
        <v>0</v>
      </c>
    </row>
    <row r="306" spans="1:16" ht="12.75">
      <c r="A306" s="327"/>
      <c r="B306" s="92"/>
      <c r="C306" s="92"/>
      <c r="D306" s="92"/>
      <c r="E306" s="92"/>
      <c r="F306" s="92"/>
      <c r="G306" s="92"/>
      <c r="H306" s="92"/>
      <c r="I306" s="92"/>
      <c r="J306" s="253"/>
      <c r="K306" s="253"/>
      <c r="L306" s="109"/>
      <c r="M306" s="254"/>
      <c r="N306" s="92"/>
      <c r="P306" s="255"/>
    </row>
    <row r="307" spans="1:16" ht="12.75">
      <c r="A307" s="327"/>
      <c r="B307" s="92"/>
      <c r="C307" s="92"/>
      <c r="D307" s="92"/>
      <c r="E307" s="92"/>
      <c r="F307" s="92"/>
      <c r="G307" s="92"/>
      <c r="H307" s="92"/>
      <c r="I307" s="92"/>
      <c r="J307" s="253"/>
      <c r="K307" s="253"/>
      <c r="L307" s="109"/>
      <c r="M307" s="254"/>
      <c r="N307" s="92"/>
      <c r="P307" s="255"/>
    </row>
    <row r="308" spans="1:16" ht="12.75">
      <c r="A308" s="327"/>
      <c r="B308" s="92"/>
      <c r="C308" s="92" t="s">
        <v>146</v>
      </c>
      <c r="D308" s="92"/>
      <c r="E308" s="92"/>
      <c r="F308" s="92"/>
      <c r="G308" s="92"/>
      <c r="H308" s="92"/>
      <c r="I308" s="92"/>
      <c r="J308" s="253"/>
      <c r="K308" s="253"/>
      <c r="L308" s="109"/>
      <c r="M308" s="254"/>
      <c r="N308" s="92"/>
      <c r="P308" s="255"/>
    </row>
    <row r="309" spans="1:17" ht="26.25">
      <c r="A309" s="327"/>
      <c r="B309" s="256"/>
      <c r="C309" s="256"/>
      <c r="D309" s="256"/>
      <c r="E309" s="256"/>
      <c r="F309" s="256"/>
      <c r="G309" s="256"/>
      <c r="H309" s="256"/>
      <c r="I309" s="256"/>
      <c r="J309" s="135" t="s">
        <v>19</v>
      </c>
      <c r="K309" s="135" t="s">
        <v>150</v>
      </c>
      <c r="L309" s="329" t="s">
        <v>151</v>
      </c>
      <c r="M309" s="330" t="s">
        <v>34</v>
      </c>
      <c r="N309" s="256" t="s">
        <v>34</v>
      </c>
      <c r="O309" s="260">
        <v>13.600000000000001</v>
      </c>
      <c r="P309" s="46">
        <v>0</v>
      </c>
      <c r="Q309" s="46">
        <f>P309*O309</f>
        <v>0</v>
      </c>
    </row>
    <row r="310" spans="1:18" ht="26.25">
      <c r="A310" s="327"/>
      <c r="B310" s="265"/>
      <c r="C310" s="265"/>
      <c r="D310" s="265"/>
      <c r="E310" s="265"/>
      <c r="F310" s="265"/>
      <c r="G310" s="265"/>
      <c r="H310" s="265"/>
      <c r="I310" s="265"/>
      <c r="J310" s="218" t="s">
        <v>62</v>
      </c>
      <c r="K310" s="235" t="s">
        <v>2188</v>
      </c>
      <c r="L310" s="143" t="s">
        <v>2189</v>
      </c>
      <c r="M310" s="264" t="s">
        <v>34</v>
      </c>
      <c r="N310" s="265" t="s">
        <v>34</v>
      </c>
      <c r="O310" s="343">
        <v>108</v>
      </c>
      <c r="P310" s="161">
        <v>0</v>
      </c>
      <c r="Q310" s="266">
        <f>P310*O310</f>
        <v>0</v>
      </c>
      <c r="R310" s="55" t="s">
        <v>154</v>
      </c>
    </row>
    <row r="311" spans="1:17" ht="12.75">
      <c r="A311" s="327"/>
      <c r="B311" s="92"/>
      <c r="C311" s="92"/>
      <c r="D311" s="92"/>
      <c r="E311" s="92"/>
      <c r="F311" s="92"/>
      <c r="G311" s="92"/>
      <c r="H311" s="92"/>
      <c r="I311" s="92"/>
      <c r="J311" s="253"/>
      <c r="K311" s="253"/>
      <c r="L311" s="109"/>
      <c r="M311" s="254"/>
      <c r="N311" s="92"/>
      <c r="P311" s="30" t="s">
        <v>170</v>
      </c>
      <c r="Q311" s="27">
        <f>SUM(Q309:Q310)</f>
        <v>0</v>
      </c>
    </row>
    <row r="312" spans="1:16" ht="12.75">
      <c r="A312" s="327"/>
      <c r="B312" s="92"/>
      <c r="C312" s="92"/>
      <c r="D312" s="92"/>
      <c r="E312" s="92"/>
      <c r="F312" s="92"/>
      <c r="G312" s="92"/>
      <c r="H312" s="92"/>
      <c r="I312" s="92"/>
      <c r="J312" s="253"/>
      <c r="K312" s="253"/>
      <c r="L312" s="109"/>
      <c r="M312" s="254"/>
      <c r="N312" s="92"/>
      <c r="P312" s="255"/>
    </row>
    <row r="313" spans="1:16" ht="12.75">
      <c r="A313" s="327"/>
      <c r="B313" s="92"/>
      <c r="C313" s="92"/>
      <c r="D313" s="92"/>
      <c r="E313" s="92"/>
      <c r="F313" s="92"/>
      <c r="G313" s="92"/>
      <c r="H313" s="92"/>
      <c r="I313" s="92"/>
      <c r="J313" s="253"/>
      <c r="K313" s="253"/>
      <c r="L313" s="109"/>
      <c r="M313" s="254"/>
      <c r="N313" s="92"/>
      <c r="P313" s="255"/>
    </row>
    <row r="314" spans="1:16" ht="12.75">
      <c r="A314" s="327"/>
      <c r="B314" s="92"/>
      <c r="C314" s="92" t="s">
        <v>171</v>
      </c>
      <c r="D314" s="92"/>
      <c r="E314" s="92"/>
      <c r="F314" s="92"/>
      <c r="G314" s="92"/>
      <c r="H314" s="92"/>
      <c r="I314" s="92"/>
      <c r="J314" s="253"/>
      <c r="K314" s="253"/>
      <c r="L314" s="109"/>
      <c r="M314" s="254"/>
      <c r="N314" s="92"/>
      <c r="P314" s="255"/>
    </row>
    <row r="315" spans="1:18" ht="12.75">
      <c r="A315" s="327"/>
      <c r="B315" s="92"/>
      <c r="C315" s="92"/>
      <c r="D315" s="92"/>
      <c r="E315" s="92"/>
      <c r="F315" s="92"/>
      <c r="G315" s="92"/>
      <c r="H315" s="92"/>
      <c r="I315" s="92"/>
      <c r="J315" s="253" t="s">
        <v>19</v>
      </c>
      <c r="K315" s="253" t="s">
        <v>172</v>
      </c>
      <c r="L315" s="109" t="s">
        <v>173</v>
      </c>
      <c r="M315" s="254" t="s">
        <v>39</v>
      </c>
      <c r="N315" s="92" t="s">
        <v>39</v>
      </c>
      <c r="O315" s="273">
        <v>230</v>
      </c>
      <c r="P315" s="255">
        <v>0</v>
      </c>
      <c r="Q315" s="252">
        <f>P315*O315</f>
        <v>0</v>
      </c>
      <c r="R315" s="55" t="s">
        <v>174</v>
      </c>
    </row>
    <row r="316" spans="1:18" ht="12.75">
      <c r="A316" s="327"/>
      <c r="B316" s="262"/>
      <c r="C316" s="262"/>
      <c r="D316" s="262"/>
      <c r="E316" s="262"/>
      <c r="F316" s="262"/>
      <c r="G316" s="262"/>
      <c r="H316" s="262"/>
      <c r="I316" s="262"/>
      <c r="J316" s="142" t="s">
        <v>24</v>
      </c>
      <c r="K316" s="142" t="s">
        <v>175</v>
      </c>
      <c r="L316" s="331" t="s">
        <v>176</v>
      </c>
      <c r="M316" s="312" t="s">
        <v>39</v>
      </c>
      <c r="N316" s="262" t="s">
        <v>39</v>
      </c>
      <c r="O316" s="219">
        <v>416</v>
      </c>
      <c r="P316" s="266">
        <v>0</v>
      </c>
      <c r="Q316" s="266">
        <f>P316*O316</f>
        <v>0</v>
      </c>
      <c r="R316" s="55" t="s">
        <v>177</v>
      </c>
    </row>
    <row r="317" spans="1:17" ht="12.75">
      <c r="A317" s="327"/>
      <c r="B317" s="92"/>
      <c r="C317" s="92"/>
      <c r="D317" s="92"/>
      <c r="E317" s="92"/>
      <c r="F317" s="92"/>
      <c r="G317" s="92"/>
      <c r="H317" s="92"/>
      <c r="I317" s="92"/>
      <c r="J317" s="253"/>
      <c r="K317" s="253"/>
      <c r="L317" s="109"/>
      <c r="M317" s="254"/>
      <c r="N317" s="92"/>
      <c r="O317" s="273"/>
      <c r="P317" s="32" t="s">
        <v>178</v>
      </c>
      <c r="Q317" s="27">
        <f>SUM(Q315:Q316)</f>
        <v>0</v>
      </c>
    </row>
    <row r="318" spans="1:17" ht="12.75">
      <c r="A318" s="327"/>
      <c r="B318" s="92"/>
      <c r="C318" s="92"/>
      <c r="D318" s="92"/>
      <c r="E318" s="92"/>
      <c r="F318" s="92"/>
      <c r="G318" s="92"/>
      <c r="H318" s="92"/>
      <c r="I318" s="92"/>
      <c r="J318" s="253"/>
      <c r="K318" s="253"/>
      <c r="L318" s="109"/>
      <c r="M318" s="254"/>
      <c r="N318" s="92"/>
      <c r="O318" s="273"/>
      <c r="P318" s="32" t="s">
        <v>100</v>
      </c>
      <c r="Q318" s="27">
        <f>Q317+Q311+Q305</f>
        <v>0</v>
      </c>
    </row>
    <row r="319" spans="1:17" ht="12.75">
      <c r="A319" s="327"/>
      <c r="B319" s="92"/>
      <c r="C319" s="92"/>
      <c r="D319" s="92"/>
      <c r="E319" s="92"/>
      <c r="F319" s="92"/>
      <c r="G319" s="92"/>
      <c r="H319" s="92"/>
      <c r="I319" s="92"/>
      <c r="J319" s="253"/>
      <c r="K319" s="253"/>
      <c r="L319" s="109"/>
      <c r="M319" s="254"/>
      <c r="N319" s="92"/>
      <c r="O319" s="273"/>
      <c r="P319" s="255"/>
      <c r="Q319" s="27"/>
    </row>
    <row r="320" spans="1:16" ht="12.75">
      <c r="A320" s="327"/>
      <c r="B320" s="92"/>
      <c r="C320" s="92"/>
      <c r="D320" s="92"/>
      <c r="E320" s="92"/>
      <c r="F320" s="92"/>
      <c r="G320" s="92"/>
      <c r="H320" s="92"/>
      <c r="I320" s="92"/>
      <c r="J320" s="253"/>
      <c r="K320" s="253"/>
      <c r="L320" s="109"/>
      <c r="M320" s="254"/>
      <c r="N320" s="92"/>
      <c r="O320" s="273"/>
      <c r="P320" s="255"/>
    </row>
    <row r="321" spans="1:16" ht="12.75">
      <c r="A321" s="327"/>
      <c r="B321" s="92" t="s">
        <v>185</v>
      </c>
      <c r="C321" s="92"/>
      <c r="D321" s="92"/>
      <c r="E321" s="92"/>
      <c r="F321" s="92"/>
      <c r="G321" s="92"/>
      <c r="H321" s="92"/>
      <c r="I321" s="92"/>
      <c r="J321" s="253"/>
      <c r="K321" s="253"/>
      <c r="L321" s="109"/>
      <c r="M321" s="254"/>
      <c r="N321" s="92"/>
      <c r="O321" s="273"/>
      <c r="P321" s="255"/>
    </row>
    <row r="322" spans="1:16" ht="12.75">
      <c r="A322" s="327"/>
      <c r="B322" s="92"/>
      <c r="C322" s="92" t="s">
        <v>186</v>
      </c>
      <c r="D322" s="92"/>
      <c r="E322" s="92"/>
      <c r="F322" s="92"/>
      <c r="G322" s="92"/>
      <c r="H322" s="92"/>
      <c r="I322" s="92"/>
      <c r="J322" s="253"/>
      <c r="K322" s="253"/>
      <c r="L322" s="109"/>
      <c r="M322" s="254"/>
      <c r="N322" s="92"/>
      <c r="O322" s="273"/>
      <c r="P322" s="255"/>
    </row>
    <row r="323" spans="10:17" ht="12.75">
      <c r="J323" s="194" t="s">
        <v>19</v>
      </c>
      <c r="K323" s="194" t="s">
        <v>187</v>
      </c>
      <c r="L323" s="113" t="s">
        <v>188</v>
      </c>
      <c r="M323" s="118" t="s">
        <v>34</v>
      </c>
      <c r="N323" s="45" t="s">
        <v>34</v>
      </c>
      <c r="O323" s="220">
        <v>29</v>
      </c>
      <c r="P323" s="252">
        <v>0</v>
      </c>
      <c r="Q323" s="252">
        <f>P323*O323</f>
        <v>0</v>
      </c>
    </row>
    <row r="324" spans="1:17" ht="26.25">
      <c r="A324" s="327"/>
      <c r="B324" s="262"/>
      <c r="C324" s="262"/>
      <c r="D324" s="262"/>
      <c r="E324" s="262"/>
      <c r="F324" s="262"/>
      <c r="G324" s="262"/>
      <c r="H324" s="262"/>
      <c r="I324" s="262"/>
      <c r="J324" s="142" t="s">
        <v>24</v>
      </c>
      <c r="K324" s="142" t="s">
        <v>189</v>
      </c>
      <c r="L324" s="331" t="s">
        <v>190</v>
      </c>
      <c r="M324" s="312" t="s">
        <v>39</v>
      </c>
      <c r="N324" s="262" t="s">
        <v>39</v>
      </c>
      <c r="O324" s="219">
        <v>68</v>
      </c>
      <c r="P324" s="266">
        <v>0</v>
      </c>
      <c r="Q324" s="266">
        <f>P324*O324</f>
        <v>0</v>
      </c>
    </row>
    <row r="325" spans="1:17" ht="12.75">
      <c r="A325" s="327"/>
      <c r="B325" s="92"/>
      <c r="C325" s="92"/>
      <c r="D325" s="92"/>
      <c r="E325" s="92"/>
      <c r="F325" s="92"/>
      <c r="G325" s="92"/>
      <c r="H325" s="92"/>
      <c r="I325" s="92"/>
      <c r="J325" s="253"/>
      <c r="K325" s="253"/>
      <c r="L325" s="109"/>
      <c r="M325" s="254"/>
      <c r="N325" s="92"/>
      <c r="O325" s="273"/>
      <c r="P325" s="32" t="s">
        <v>193</v>
      </c>
      <c r="Q325" s="27">
        <f>SUM(Q323:Q324)</f>
        <v>0</v>
      </c>
    </row>
    <row r="326" spans="1:16" ht="12.75">
      <c r="A326" s="327"/>
      <c r="B326" s="92"/>
      <c r="C326" s="92"/>
      <c r="D326" s="92"/>
      <c r="E326" s="92"/>
      <c r="F326" s="92"/>
      <c r="G326" s="92"/>
      <c r="H326" s="92"/>
      <c r="I326" s="92"/>
      <c r="J326" s="253"/>
      <c r="K326" s="253"/>
      <c r="L326" s="109"/>
      <c r="M326" s="254"/>
      <c r="N326" s="92"/>
      <c r="O326" s="273"/>
      <c r="P326" s="255"/>
    </row>
    <row r="327" spans="1:16" ht="12.75">
      <c r="A327" s="327"/>
      <c r="B327" s="92"/>
      <c r="C327" s="92"/>
      <c r="D327" s="92"/>
      <c r="E327" s="92"/>
      <c r="F327" s="92"/>
      <c r="G327" s="92"/>
      <c r="H327" s="92"/>
      <c r="I327" s="92"/>
      <c r="J327" s="253"/>
      <c r="K327" s="253"/>
      <c r="L327" s="109"/>
      <c r="M327" s="254"/>
      <c r="N327" s="92"/>
      <c r="O327" s="273"/>
      <c r="P327" s="255"/>
    </row>
    <row r="328" spans="1:16" ht="12.75">
      <c r="A328" s="327"/>
      <c r="B328" s="92"/>
      <c r="C328" s="92" t="s">
        <v>275</v>
      </c>
      <c r="D328" s="92"/>
      <c r="E328" s="92"/>
      <c r="F328" s="92"/>
      <c r="G328" s="92"/>
      <c r="H328" s="92"/>
      <c r="I328" s="92"/>
      <c r="J328" s="253"/>
      <c r="K328" s="253"/>
      <c r="L328" s="109"/>
      <c r="M328" s="254"/>
      <c r="N328" s="92"/>
      <c r="O328" s="273"/>
      <c r="P328" s="255"/>
    </row>
    <row r="329" spans="1:17" ht="39">
      <c r="A329" s="327"/>
      <c r="B329" s="262"/>
      <c r="C329" s="262"/>
      <c r="D329" s="262"/>
      <c r="E329" s="262"/>
      <c r="F329" s="262"/>
      <c r="G329" s="262"/>
      <c r="H329" s="262"/>
      <c r="I329" s="262"/>
      <c r="J329" s="142" t="s">
        <v>19</v>
      </c>
      <c r="K329" s="142" t="s">
        <v>276</v>
      </c>
      <c r="L329" s="331" t="s">
        <v>277</v>
      </c>
      <c r="M329" s="312" t="s">
        <v>21</v>
      </c>
      <c r="N329" s="262" t="s">
        <v>22</v>
      </c>
      <c r="O329" s="219">
        <v>6</v>
      </c>
      <c r="P329" s="266">
        <v>0</v>
      </c>
      <c r="Q329" s="266">
        <f>P329*O329</f>
        <v>0</v>
      </c>
    </row>
    <row r="330" spans="1:17" ht="12.75">
      <c r="A330" s="327"/>
      <c r="B330" s="92"/>
      <c r="C330" s="92"/>
      <c r="D330" s="92"/>
      <c r="E330" s="92"/>
      <c r="F330" s="92"/>
      <c r="G330" s="92"/>
      <c r="H330" s="92"/>
      <c r="I330" s="92"/>
      <c r="J330" s="253"/>
      <c r="K330" s="253"/>
      <c r="L330" s="109"/>
      <c r="M330" s="254"/>
      <c r="N330" s="92"/>
      <c r="O330" s="273"/>
      <c r="P330" s="32" t="s">
        <v>278</v>
      </c>
      <c r="Q330" s="27">
        <f>SUM(Q329)</f>
        <v>0</v>
      </c>
    </row>
    <row r="331" spans="1:16" ht="12.75">
      <c r="A331" s="327"/>
      <c r="B331" s="92"/>
      <c r="C331" s="92"/>
      <c r="D331" s="92"/>
      <c r="E331" s="92"/>
      <c r="F331" s="92"/>
      <c r="G331" s="92"/>
      <c r="H331" s="92"/>
      <c r="I331" s="92"/>
      <c r="J331" s="253"/>
      <c r="K331" s="253"/>
      <c r="L331" s="109"/>
      <c r="M331" s="254"/>
      <c r="N331" s="92"/>
      <c r="O331" s="273"/>
      <c r="P331" s="255"/>
    </row>
    <row r="332" spans="1:16" ht="12.75">
      <c r="A332" s="327"/>
      <c r="B332" s="92"/>
      <c r="C332" s="92"/>
      <c r="D332" s="92"/>
      <c r="E332" s="92"/>
      <c r="F332" s="92"/>
      <c r="G332" s="92"/>
      <c r="H332" s="92"/>
      <c r="I332" s="92"/>
      <c r="J332" s="253"/>
      <c r="K332" s="253"/>
      <c r="L332" s="109"/>
      <c r="M332" s="254"/>
      <c r="N332" s="92"/>
      <c r="O332" s="273"/>
      <c r="P332" s="255"/>
    </row>
    <row r="333" spans="1:16" ht="12.75">
      <c r="A333" s="327"/>
      <c r="B333" s="92"/>
      <c r="C333" s="92" t="s">
        <v>279</v>
      </c>
      <c r="D333" s="92"/>
      <c r="E333" s="92"/>
      <c r="F333" s="92"/>
      <c r="G333" s="92"/>
      <c r="H333" s="92"/>
      <c r="I333" s="92"/>
      <c r="J333" s="253"/>
      <c r="K333" s="253"/>
      <c r="L333" s="109"/>
      <c r="M333" s="254"/>
      <c r="N333" s="92"/>
      <c r="O333" s="273"/>
      <c r="P333" s="255"/>
    </row>
    <row r="334" spans="2:17" ht="26.25">
      <c r="B334" s="262"/>
      <c r="C334" s="262"/>
      <c r="D334" s="262"/>
      <c r="E334" s="262"/>
      <c r="F334" s="262"/>
      <c r="G334" s="262"/>
      <c r="H334" s="262"/>
      <c r="I334" s="262"/>
      <c r="J334" s="142" t="s">
        <v>19</v>
      </c>
      <c r="K334" s="142" t="s">
        <v>280</v>
      </c>
      <c r="L334" s="331" t="s">
        <v>281</v>
      </c>
      <c r="M334" s="312" t="s">
        <v>21</v>
      </c>
      <c r="N334" s="262" t="s">
        <v>22</v>
      </c>
      <c r="O334" s="219">
        <v>6</v>
      </c>
      <c r="P334" s="266">
        <v>0</v>
      </c>
      <c r="Q334" s="266">
        <f>P334*O334</f>
        <v>0</v>
      </c>
    </row>
    <row r="335" spans="16:17" ht="12.75">
      <c r="P335" s="32" t="s">
        <v>231</v>
      </c>
      <c r="Q335" s="27">
        <f>SUM(Q334)</f>
        <v>0</v>
      </c>
    </row>
    <row r="336" spans="16:17" ht="12.75">
      <c r="P336" s="32" t="s">
        <v>232</v>
      </c>
      <c r="Q336" s="27">
        <f>Q335+Q330+Q325</f>
        <v>0</v>
      </c>
    </row>
    <row r="337" ht="12.75">
      <c r="P337" s="32"/>
    </row>
    <row r="339" spans="1:16" ht="12.75">
      <c r="A339" s="327"/>
      <c r="B339" s="92" t="s">
        <v>282</v>
      </c>
      <c r="C339" s="92"/>
      <c r="D339" s="92"/>
      <c r="E339" s="92"/>
      <c r="F339" s="92"/>
      <c r="G339" s="92"/>
      <c r="H339" s="92"/>
      <c r="I339" s="92"/>
      <c r="J339" s="253"/>
      <c r="K339" s="253"/>
      <c r="L339" s="109"/>
      <c r="M339" s="254"/>
      <c r="N339" s="92"/>
      <c r="O339" s="273"/>
      <c r="P339" s="255"/>
    </row>
    <row r="340" spans="2:18" ht="12.75">
      <c r="B340" s="262"/>
      <c r="C340" s="262"/>
      <c r="D340" s="262"/>
      <c r="E340" s="262"/>
      <c r="F340" s="262"/>
      <c r="G340" s="262"/>
      <c r="H340" s="262"/>
      <c r="I340" s="262"/>
      <c r="J340" s="142" t="s">
        <v>19</v>
      </c>
      <c r="K340" s="142" t="s">
        <v>243</v>
      </c>
      <c r="L340" s="331" t="s">
        <v>244</v>
      </c>
      <c r="M340" s="312" t="s">
        <v>30</v>
      </c>
      <c r="N340" s="262" t="s">
        <v>31</v>
      </c>
      <c r="O340" s="219">
        <v>30</v>
      </c>
      <c r="P340" s="392">
        <v>55</v>
      </c>
      <c r="Q340" s="266">
        <f>P340*O340</f>
        <v>1650</v>
      </c>
      <c r="R340" s="55" t="s">
        <v>245</v>
      </c>
    </row>
    <row r="341" spans="16:17" ht="12.75">
      <c r="P341" s="32" t="s">
        <v>246</v>
      </c>
      <c r="Q341" s="27">
        <f>SUM(Q340)</f>
        <v>1650</v>
      </c>
    </row>
    <row r="343" spans="16:17" ht="17.25">
      <c r="P343" s="56" t="s">
        <v>283</v>
      </c>
      <c r="Q343" s="12">
        <f>Q341+Q336+Q318+Q298</f>
        <v>1650</v>
      </c>
    </row>
    <row r="344" ht="17.25">
      <c r="Q344" s="12"/>
    </row>
    <row r="345" spans="16:17" ht="17.25">
      <c r="P345" s="56" t="s">
        <v>284</v>
      </c>
      <c r="Q345" s="12">
        <f>Q343+Q288+Q193+Q97</f>
        <v>6600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Aljoša Andlovec</cp:lastModifiedBy>
  <cp:lastPrinted>2020-12-29T05:47:05Z</cp:lastPrinted>
  <dcterms:created xsi:type="dcterms:W3CDTF">2004-11-23T09:42:44Z</dcterms:created>
  <dcterms:modified xsi:type="dcterms:W3CDTF">2021-04-22T21:13:45Z</dcterms:modified>
  <cp:category/>
  <cp:version/>
  <cp:contentType/>
  <cp:contentStatus/>
</cp:coreProperties>
</file>